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300" windowHeight="8055" tabRatio="597" firstSheet="8" activeTab="8"/>
  </bookViews>
  <sheets>
    <sheet name="Zał_ Nr 1" sheetId="1" r:id="rId1"/>
    <sheet name="Zał_ Nr 2" sheetId="2" r:id="rId2"/>
    <sheet name="Zał_ Nr 3" sheetId="3" r:id="rId3"/>
    <sheet name="Zał_ Nr 4" sheetId="4" r:id="rId4"/>
    <sheet name="Zał_ Nr 5" sheetId="5" r:id="rId5"/>
    <sheet name="Zał_ Nr 6" sheetId="6" r:id="rId6"/>
    <sheet name="Zał_ Nr 7" sheetId="7" r:id="rId7"/>
    <sheet name="Zał_ Nr 8" sheetId="8" r:id="rId8"/>
    <sheet name="Zał_ Nr 15" sheetId="9" r:id="rId9"/>
    <sheet name="Arkusz1" sheetId="10" r:id="rId10"/>
  </sheets>
  <definedNames>
    <definedName name="Excel_BuiltIn_Print_Area_19">#REF!</definedName>
    <definedName name="_xlnm.Print_Area" localSheetId="0">'Zał_ Nr 1'!$A$1:$E$89</definedName>
    <definedName name="_xlnm.Print_Area" localSheetId="8">'Zał_ Nr 15'!$A$1:$L$57</definedName>
    <definedName name="_xlnm.Print_Area" localSheetId="1">'Zał_ Nr 2'!$A$1:$E$77</definedName>
    <definedName name="_xlnm.Print_Area" localSheetId="2">'Zał_ Nr 3'!$B$1:$F$12</definedName>
    <definedName name="_xlnm.Print_Area" localSheetId="3">'Zał_ Nr 4'!$B$1:$V$20</definedName>
    <definedName name="_xlnm.Print_Area" localSheetId="4">'Zał_ Nr 5'!$B$1:$E$11</definedName>
    <definedName name="_xlnm.Print_Area" localSheetId="5">'Zał_ Nr 6'!$B$1:$E$11</definedName>
    <definedName name="_xlnm.Print_Area" localSheetId="6">'Zał_ Nr 7'!$B$1:$E$11</definedName>
    <definedName name="_xlnm.Print_Area" localSheetId="7">'Zał_ Nr 8'!$A$1:$K$77</definedName>
  </definedNames>
  <calcPr fullCalcOnLoad="1"/>
</workbook>
</file>

<file path=xl/sharedStrings.xml><?xml version="1.0" encoding="utf-8"?>
<sst xmlns="http://schemas.openxmlformats.org/spreadsheetml/2006/main" count="553" uniqueCount="255">
  <si>
    <t>ZałącznikNr 1 PROJEKT</t>
  </si>
  <si>
    <t>Prognozowane dochody budżetu
Gminy Rewal
(ogółem)
w 2006 r.</t>
  </si>
  <si>
    <t>Według działów klasyfikacji i ważniejszych źródeł:</t>
  </si>
  <si>
    <t>Dział</t>
  </si>
  <si>
    <t>Rozdział</t>
  </si>
  <si>
    <t>Paragraf</t>
  </si>
  <si>
    <t>Nazwa podziałki 
klasyfikacji budżetowej</t>
  </si>
  <si>
    <t>Kwota planowana na 2006 rok
(zł)</t>
  </si>
  <si>
    <t>Wytwarzanie i zaopatrywanie w energię elektrycną gaz i wodę</t>
  </si>
  <si>
    <t>Dostarczanie ciepła</t>
  </si>
  <si>
    <t>0690</t>
  </si>
  <si>
    <t>Wpływy z różnych opłat</t>
  </si>
  <si>
    <t>Dostarczanie energii elektrycznej</t>
  </si>
  <si>
    <t>Transport i łączność</t>
  </si>
  <si>
    <t>Lokalny transport zbiorowy</t>
  </si>
  <si>
    <t>0830</t>
  </si>
  <si>
    <t>Wpływy z usług</t>
  </si>
  <si>
    <t>Turystyka</t>
  </si>
  <si>
    <t>Zadania w zakresie upowszechniania turystyki</t>
  </si>
  <si>
    <t>0970</t>
  </si>
  <si>
    <t>Wpływy z różnych dochodów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</si>
  <si>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</si>
  <si>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</si>
  <si>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</si>
  <si>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</si>
  <si>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0490</t>
  </si>
  <si>
    <t>Wpływy z innych lokalnych opłat pobieranych przez jednostki samorządu terytorialnego na podstawie odrębnych ustaw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</si>
  <si>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</si>
  <si>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</si>
  <si>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</si>
  <si>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użytkowania wieczystego przysługującego osobom fizycznym w prawo własności</t>
  </si>
  <si>
    <t>0840</t>
  </si>
  <si>
    <t xml:space="preserve">Wpływy ze sprzedaży wyrobów </t>
  </si>
  <si>
    <t>0920</t>
  </si>
  <si>
    <t>Pozostałe odsetki</t>
  </si>
  <si>
    <t>Administracja publiczna</t>
  </si>
  <si>
    <t>Urzędy wojewódzkie</t>
  </si>
  <si>
    <t>Dotacje otrzymywane z budżetu państwa na realizację zadań bieżących z zakresu administracji rządowej oraz innych zadań zleconych gminie ustawami</t>
  </si>
  <si>
    <t>Urzędy gmin(miast i miast na prawach powiatów)</t>
  </si>
  <si>
    <t>0570</t>
  </si>
  <si>
    <t>Grzywny, mandaty i inne kary pieniężne od ludności</t>
  </si>
  <si>
    <t>Urzędy naczelnych organów władzy państwowej, kontroli i ochrony prawa oraz sądownictwa</t>
  </si>
  <si>
    <t>Urzędy naszelnych organów władzy państwowej, kontroli i ochrony prawa</t>
  </si>
  <si>
    <t>Dochody od osób prawnych, od osób fizycznych i od innych jednostek nieposiadających osobowości prawnej oraz wydatki związane z ich poborem</t>
  </si>
  <si>
    <t>Wpływy z podatku dochodowego od osób fizycznych ( karta podatkowa)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</si>
  <si>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</si>
  <si>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</si>
  <si>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</si>
  <si>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</si>
  <si>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</si>
  <si>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</si>
  <si>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</si>
  <si>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</si>
  <si>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</si>
  <si>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</si>
  <si>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</si>
  <si>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</si>
  <si>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</si>
  <si>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</si>
  <si>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</si>
  <si>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</si>
  <si>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</si>
  <si>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</si>
  <si>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</si>
  <si>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</si>
  <si>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</si>
  <si>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</si>
  <si>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0440</t>
  </si>
  <si>
    <t>Wpływy z opłaty miejscowej</t>
  </si>
  <si>
    <t>Wpływy z innych opłat stanowiacych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</si>
  <si>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</si>
  <si>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</si>
  <si>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</si>
  <si>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</si>
  <si>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Udziały gmin w podatkach stanowiących dochód budżetu państwa</t>
  </si>
  <si>
    <t>0010</t>
  </si>
  <si>
    <t>Podatek dochodowy od osłób fizycznych</t>
  </si>
  <si>
    <t>0020</t>
  </si>
  <si>
    <t>Podatek dochodowy od osób prawnych</t>
  </si>
  <si>
    <t>Różne rozliczenia</t>
  </si>
  <si>
    <t xml:space="preserve">Część oświatowa subwencji ogólnej dla jednostek samorządu terytorialnego </t>
  </si>
  <si>
    <t>Subwencje ogólne z budżetu państwa</t>
  </si>
  <si>
    <t>Oświata i wychowanie</t>
  </si>
  <si>
    <t>Szkoły podstawowe</t>
  </si>
  <si>
    <t>Środki na dofinansowanie własnych zadań bieżących gmin ( związków gmin), powiatów (związków powiatów, samorządów województw, pozyskane z innych źródeł</t>
  </si>
  <si>
    <t>Pomoc społeczna</t>
  </si>
  <si>
    <t>Swiadczenia rodzinne oraz składki na ubezpieczenia emerytalne i rentowe z ubezpieczenia społecznego</t>
  </si>
  <si>
    <t>Składki na ubezpieczenia zdrowotne opłacane za osoby pobierające niektóre świadczenia z pomocy społecznej oraz niektóre  świadczenia rodzinne</t>
  </si>
  <si>
    <t>Zasiłki i pomoc w naturze oraz składki na ubezpieczenia emerytalne i rentowe</t>
  </si>
  <si>
    <t>2030</t>
  </si>
  <si>
    <t>Dotacje celowe otrzymane z budżetu państwa na realizację własnych zadań bieżących gmin (związków  gmin)</t>
  </si>
  <si>
    <t>Ośrodki pomocy społecznej</t>
  </si>
  <si>
    <t>Pozostała działalność</t>
  </si>
  <si>
    <t>Gospodarka komunalna i ochrona środowiska</t>
  </si>
  <si>
    <t>Gospodarka ściekowa i ochrona wód</t>
  </si>
  <si>
    <t>Wpływy do budżetu nadwyżki środków obrotowych zakładu budżetowego</t>
  </si>
  <si>
    <t>Wpływy ze sprzedaży wyrobów i składników majątkowych</t>
  </si>
  <si>
    <t>Razem:</t>
  </si>
  <si>
    <t>Załącznik Nr 2 PROJEKT</t>
  </si>
  <si>
    <t>Prognozowane dochody budżetu
Gminy Rewal
związane z realizacją zadań własnych
w 2006 r.</t>
  </si>
  <si>
    <t>Kwota
(zł)</t>
  </si>
  <si>
    <t>Wpływy z tytułu przekształcenia użytkowania wieczystego przysługującego osobom fizycznym w prawo włas</t>
  </si>
  <si>
    <t>Urzędy gmin</t>
  </si>
  <si>
    <t>Podatek od środków transportu</t>
  </si>
  <si>
    <t>Dochody n najmu i dzierżawy składników majątkowych Skarbu Państwa, jednostek samorządu terytorialnego lub innych jednostek zaliczanych do sektora finansów publicznych oraz innych umów o podobnym charakterze</t>
  </si>
  <si>
    <t>Załącznik Nr 3 PROJEKT</t>
  </si>
  <si>
    <t>Prognozowane dochody budżetu
Gminy Rewal
z opłat za wydawane zezwolenia na sprzedaż napojów alkoholowych oraz za korzystanie z tych zezwoleń
w 2006 r.</t>
  </si>
  <si>
    <t>Rozdz.</t>
  </si>
  <si>
    <t>Wpływy z innych opłat stanowiących dochody jednostek 
samorządu terytorialnego na podstawie ustaw</t>
  </si>
  <si>
    <t>Załącznik Nr 4 PROJEKT</t>
  </si>
  <si>
    <t>Prognozowane dochody budżetu
Gminy Rewal
związane z realizacją zadań z zakresu administracji rządowej oraz innych zadań zleconych ustawami
w 2006 r.</t>
  </si>
  <si>
    <t>Załącznik Nr 5
do uchwały Nr.............
Rady Gminy-Powiatu ..............
z dnia ........................</t>
  </si>
  <si>
    <t>Prognozowane dochody budżetu
Gminy-Powiatu.........................
związane z realizacją zadań z zakresu administracji rządowej na podstawie porozumień z organami tej administracji
w 2004 r.</t>
  </si>
  <si>
    <t>Załącznik Nr 6
do uchwały Nr.............
Rady Gminy-Powiatu ..............
z dnia ........................</t>
  </si>
  <si>
    <r>
      <t xml:space="preserve">Prognozowane dochody budżetu
Gminy-Powiatu.........................
związane z realizacją zadań z zakresu właściwości </t>
    </r>
    <r>
      <rPr>
        <b/>
        <i/>
        <sz val="12"/>
        <rFont val="Arial"/>
        <family val="2"/>
      </rPr>
      <t>(gminy, powiatu, województwa)</t>
    </r>
    <r>
      <rPr>
        <b/>
        <sz val="12"/>
        <rFont val="Arial"/>
        <family val="2"/>
      </rPr>
      <t xml:space="preserve"> na podstawie porozumień
w 2004 r.</t>
    </r>
  </si>
  <si>
    <t>Załącznik Nr 7
do uchwały Nr.............
Rady Gminy-Powiatu ..............
z dnia ......................</t>
  </si>
  <si>
    <t>Prognozowane dochody budżetu
Gminy-Powiatu.........................
związane z realizacją zadań wspólnych realizowanych w drodze umów lub porozumień z jednostkami samorządu terytorialnego
w 2004 r.</t>
  </si>
  <si>
    <t>Załącznik Nr 5  PROJEKT</t>
  </si>
  <si>
    <t>Wydatki budżetu
Gminy Rewal
(ogółem)
w 2006 r.</t>
  </si>
  <si>
    <t>w zł</t>
  </si>
  <si>
    <t>Plan wydatków na 2006 rok 
ogółem</t>
  </si>
  <si>
    <t>z tego:</t>
  </si>
  <si>
    <t>Wydatki bieżące</t>
  </si>
  <si>
    <t>Wydatki 
majątkowe</t>
  </si>
  <si>
    <t>Ogółem</t>
  </si>
  <si>
    <t>w tym:</t>
  </si>
  <si>
    <t>Wynagrodzenia
i pochodne od
wynagrodzeń</t>
  </si>
  <si>
    <t>Dotacje</t>
  </si>
  <si>
    <t>Wydatki
na obsługę
długu</t>
  </si>
  <si>
    <t>Wydatki z tytułu poręczeń i gwarancji</t>
  </si>
  <si>
    <t>Pozostałe wydatki bieżące</t>
  </si>
  <si>
    <t>010</t>
  </si>
  <si>
    <t>Rolnictwo i łowiectwo</t>
  </si>
  <si>
    <t>01030</t>
  </si>
  <si>
    <t>Izby rolnicze</t>
  </si>
  <si>
    <t>01095</t>
  </si>
  <si>
    <t>Drogi publiczne gminne</t>
  </si>
  <si>
    <t>710</t>
  </si>
  <si>
    <t>Działalność usługowa</t>
  </si>
  <si>
    <t>Plany zagospodarowania przestrzennego</t>
  </si>
  <si>
    <t>Rady gmin</t>
  </si>
  <si>
    <t>Bezpieczeństwo publiczne i ochrona przeciwpożarowa</t>
  </si>
  <si>
    <t>Jednostki terenowe Policji</t>
  </si>
  <si>
    <t>Komendy Powiatowe Policji</t>
  </si>
  <si>
    <t>Straż Graniczna</t>
  </si>
  <si>
    <t>Ochotnicze Straże Pożarne</t>
  </si>
  <si>
    <t>Obrona cywilna</t>
  </si>
  <si>
    <t>Zadania ratownictwa górskiego i wodnego</t>
  </si>
  <si>
    <t>Straż Miejska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</si>
  <si>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</si>
  <si>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</si>
  <si>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</si>
  <si>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Część równoważąca subwencji ogólnej dla gmin</t>
  </si>
  <si>
    <t>Rezerwy ogólne i celowe</t>
  </si>
  <si>
    <t>Przedszkola</t>
  </si>
  <si>
    <t>Gimnazja</t>
  </si>
  <si>
    <t>Dowożenie uczniów do szkół</t>
  </si>
  <si>
    <t>Dokształcanie i doskonalenia nauczycieli</t>
  </si>
  <si>
    <t>Ochrona zdrowia</t>
  </si>
  <si>
    <t>Lecznictwo ambulatoryjne</t>
  </si>
  <si>
    <t>Przeciwdziałanie alkoholizmowi</t>
  </si>
  <si>
    <t>Świadczenia rodzinne oraz składki na ubezpieczenia emerytalne i rentowe z ubezpieczenia społecznego</t>
  </si>
  <si>
    <t>Dodatki mieszkaniowe</t>
  </si>
  <si>
    <t>Pozostała dziełalność</t>
  </si>
  <si>
    <t>854</t>
  </si>
  <si>
    <t>Edukacyjna opieka wychowawcza</t>
  </si>
  <si>
    <t>Pomoc materialna dla uczniów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</si>
  <si>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</si>
  <si>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</si>
  <si>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</si>
  <si>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</si>
  <si>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</si>
  <si>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</si>
  <si>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Domy i ośrodki kultury, świetlice i kluby</t>
  </si>
  <si>
    <t>Muzea</t>
  </si>
  <si>
    <t>Ochrona zabytków i opieka nad zabytkami</t>
  </si>
  <si>
    <t>Kultura fizyczna i sport</t>
  </si>
  <si>
    <t>Obiekty sportowe</t>
  </si>
  <si>
    <t>Zadania w zakresie kultury fizycznej i sportu</t>
  </si>
  <si>
    <t>RAZEM</t>
  </si>
  <si>
    <t>Lp.</t>
  </si>
  <si>
    <t xml:space="preserve">Rozdz. </t>
  </si>
  <si>
    <t>Nazwa programu
inwestycyjnego 
i zadania
finansowanych z budżetu</t>
  </si>
  <si>
    <t>Jednostka
organizacyjna
realizująca program lub koordynująca
wykonywanie programu</t>
  </si>
  <si>
    <t>Okres realizacji</t>
  </si>
  <si>
    <t>Łączne
nakłady
finansowe</t>
  </si>
  <si>
    <r>
      <t xml:space="preserve"> </t>
    </r>
    <r>
      <rPr>
        <b/>
        <sz val="10"/>
        <rFont val="Arial"/>
        <family val="2"/>
      </rPr>
      <t>w tym wysokość wydatków
w roku budżetowym i dwóch kolejnych latach</t>
    </r>
  </si>
  <si>
    <t>Rok
rozpoczęcia</t>
  </si>
  <si>
    <t>Rok
zakończenia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</si>
  <si>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</si>
  <si>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</si>
  <si>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</si>
  <si>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</si>
  <si>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</si>
  <si>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</si>
  <si>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</si>
  <si>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</si>
  <si>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</si>
  <si>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</si>
  <si>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</si>
  <si>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</si>
  <si>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Urząd Gminy Rewal</t>
  </si>
  <si>
    <t xml:space="preserve">Drogi publiczne wojewódzkie </t>
  </si>
  <si>
    <t xml:space="preserve">Budowa przystani jachtowej w Niechorzu </t>
  </si>
  <si>
    <t xml:space="preserve">Plany zagospodarowania przestrzennego </t>
  </si>
  <si>
    <t xml:space="preserve">Ochotnicze Straże Pożarne </t>
  </si>
  <si>
    <t xml:space="preserve">Kultura i ochrona dziedzictwa narodowego </t>
  </si>
  <si>
    <t xml:space="preserve">Domy i ośrodki kultury, świetlice i kluby </t>
  </si>
  <si>
    <t xml:space="preserve">Ochrona i konserwacja zabytków </t>
  </si>
  <si>
    <t xml:space="preserve">Obiekty sportowe </t>
  </si>
  <si>
    <t>Obiekty sportowe w Niechorzu, Rewalu i Pobierowie (spłata cesji)</t>
  </si>
  <si>
    <t>Zagospodarowanie turystyczne Jeziora Liwia Łuża i budowa centrum windsurfingu w Niechorzu</t>
  </si>
  <si>
    <t xml:space="preserve">Rozbudowa i modernizacja oczyszczalni ścieków w Pobierowie - Gmina Rewal </t>
  </si>
  <si>
    <t>Rewitalizacja zabytkowej linii Nadmorskiej Kolei Wąskotorowej w Gminie Rewal - remont budynków i budowli wraz z zagospodarowaniem terenu .</t>
  </si>
  <si>
    <t>Zintegrowany system  parkowania płatnego w Gminie  Rewal.</t>
  </si>
  <si>
    <t>Zintegrowany system wypożyczalni rowerów w Gminie  Rewal</t>
  </si>
  <si>
    <t>Budowa hali sportowej  przy ZSO w Pobierowie</t>
  </si>
  <si>
    <t>Limity wydatków budżetowych
na wieloletnie programy inwestycyjne
Gminy Rewal
do 2024 r.</t>
  </si>
  <si>
    <t>Ratownictwo medyczne</t>
  </si>
  <si>
    <t xml:space="preserve">Skansen rybołówstwa w Niechorzu. </t>
  </si>
  <si>
    <t xml:space="preserve">Budowa boiska sportowego w Pogorzelicy - Gmina Rewal </t>
  </si>
  <si>
    <t>Ukształtowanie centrum miejscowości Pobierowo poprzez odnowienie wielofunkcyjnych placów spotkań</t>
  </si>
  <si>
    <t>Budynek socjalny w Śliwinie  (18 lokalowy)</t>
  </si>
  <si>
    <t>Budowa zejścia na plażę przy ulicy Klifowej w Trzęsaczu (spłata cesji)</t>
  </si>
  <si>
    <t>Budowa przystanku autobusowego w Pobierowie (spłata cesji)</t>
  </si>
  <si>
    <t>Budowa centrum Rewala (spłata cesji)</t>
  </si>
  <si>
    <t>Budowa centrum ratownictwa w Niechorzu (spłata cesji)</t>
  </si>
  <si>
    <t>Budowa centrum ratownictwa w Pobierowie (spłata cesji)</t>
  </si>
  <si>
    <t>Budowa gimnazjum wraz z Centrum Edukacji Ekologicznej w ZSP w Niechorzu</t>
  </si>
  <si>
    <t xml:space="preserve">Budowa infrastruktury turystycznej w Gminie Rewal (w tym zagospodarownie turystyczne terenu przy ruinach gotyckiego kościoła w Trzęsaczu; przebudowa dojścia na plażę - deptak przy ul.Mickiewicza w Pobierowie;przebudowa dojść na plażę przy ul.Bursztynowej,ul.Morskiej i ul.Sztormowej w Pogorzelicy)
</t>
  </si>
  <si>
    <t>Budowa amfiteatru i centrum kultury w Rewalu</t>
  </si>
  <si>
    <t xml:space="preserve">Przebudowa drogi wojewódzkiej nr 102 -budowa ronda Rewal/Śliwin </t>
  </si>
  <si>
    <t xml:space="preserve">Zagospodarowanie placu przy stawie oraz  parku  w Pustkowie </t>
  </si>
  <si>
    <t xml:space="preserve">Budowa hali do tenisa ziemnego i squasha w Pogorzelicy - Gmina Rewal </t>
  </si>
  <si>
    <t xml:space="preserve">Budowa ośrodków zdrowia w Gminie Rewal. </t>
  </si>
  <si>
    <t>Budynki socjalne w Pobierowie (10lokali) i w Rewalu (10 lokali)</t>
  </si>
  <si>
    <t xml:space="preserve">Budynek komunalny w Niechorzu (18  lokalowy) </t>
  </si>
  <si>
    <t xml:space="preserve">Zagospodarowanie Parku Morskiego w Pogorzelicy </t>
  </si>
  <si>
    <t>Przebudowa centrum miejscowości Niechorze.</t>
  </si>
  <si>
    <t xml:space="preserve">Budowa zejścia na plażę w Pobierowie(przy ul. Mickiewicza) </t>
  </si>
  <si>
    <t xml:space="preserve">Budowa zejścia na plażę w Rewalu (przy ulicy Klifowej)  </t>
  </si>
  <si>
    <t>Zagospodarowanie turystyczne terenu po OW Bursztyn, budowa promenady od ul.Mickiewicza do ul. Jana z Kolna i budowa pomostu spacerowo-cumowniczego w Pobierowie.</t>
  </si>
  <si>
    <t xml:space="preserve">Budowa pomostu spacerowo-cumowniczego wraz z zagospodarowaniem terenu w Niechorzu. </t>
  </si>
  <si>
    <r>
      <t xml:space="preserve">Budowa promenady nadmorskiej i budowa pomostu spacerowo-cumowniczego  w Rewalu (Promenada Słońca - od ulicy Szczecińskiej do ulicy </t>
    </r>
    <r>
      <rPr>
        <sz val="10"/>
        <rFont val="Arial"/>
        <family val="0"/>
      </rPr>
      <t>Klifowej włącznie).</t>
    </r>
  </si>
  <si>
    <t xml:space="preserve">Budowa basenu w Rewalu </t>
  </si>
  <si>
    <t xml:space="preserve">        15 000  000</t>
  </si>
  <si>
    <t>Budowa ścieżki rowerowej Niechorze-Pogorzelica w Gminie Rewal.</t>
  </si>
  <si>
    <t>Przebudowa drogi powiatowej - ul. Trzebiatowskiej w Niechorzu  - Gmina Rewal.</t>
  </si>
  <si>
    <t>Budowa ścieżek i szlaków rowerowych w Gminie Rewal</t>
  </si>
  <si>
    <t>Budowa ścieżki rowerowej Pogorzelica-Mrzeżyno</t>
  </si>
  <si>
    <t xml:space="preserve">Administracja publiczna </t>
  </si>
  <si>
    <t xml:space="preserve">Urzędy gmin </t>
  </si>
  <si>
    <t>Paszport do eIntegracji- przeciwdziałanie wykluczeniu cyfrowemu w Powiecie Gryfickim</t>
  </si>
  <si>
    <t>Wykonanie instalacji solarnej dla hali sportowej w Rewalu</t>
  </si>
  <si>
    <t xml:space="preserve"> Załącznik do uchwały Nr LX/409/10 Rady Gminy Rewal z dnia 11 czerwca 2010r.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</si>
</sst>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b/>
      <sz val="10"/>
      <name val="Arial Unicode MS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3" fontId="2" fillId="33" borderId="14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wrapText="1"/>
    </xf>
    <xf numFmtId="3" fontId="0" fillId="0" borderId="14" xfId="0" applyNumberForma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0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3" fontId="0" fillId="33" borderId="14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3" fontId="2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3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3" xfId="0" applyFont="1" applyFill="1" applyBorder="1" applyAlignment="1">
      <alignment horizontal="justify" vertical="top" wrapText="1"/>
    </xf>
    <xf numFmtId="3" fontId="0" fillId="0" borderId="17" xfId="0" applyNumberFormat="1" applyBorder="1" applyAlignment="1">
      <alignment/>
    </xf>
    <xf numFmtId="0" fontId="0" fillId="0" borderId="11" xfId="0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164" fontId="0" fillId="0" borderId="19" xfId="0" applyNumberFormat="1" applyBorder="1" applyAlignment="1">
      <alignment horizontal="center" vertical="top"/>
    </xf>
    <xf numFmtId="0" fontId="0" fillId="0" borderId="19" xfId="0" applyFont="1" applyFill="1" applyBorder="1" applyAlignment="1">
      <alignment horizontal="justify" vertical="top" wrapText="1"/>
    </xf>
    <xf numFmtId="3" fontId="0" fillId="0" borderId="20" xfId="0" applyNumberForma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3" fontId="6" fillId="0" borderId="14" xfId="0" applyNumberFormat="1" applyFont="1" applyBorder="1" applyAlignment="1">
      <alignment/>
    </xf>
    <xf numFmtId="0" fontId="6" fillId="0" borderId="13" xfId="0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2" fillId="0" borderId="10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wrapText="1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 wrapText="1"/>
    </xf>
    <xf numFmtId="3" fontId="0" fillId="33" borderId="13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2" fillId="33" borderId="19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wrapText="1"/>
    </xf>
    <xf numFmtId="1" fontId="2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1" fontId="10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3" fontId="0" fillId="0" borderId="14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1" fontId="16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3" xfId="0" applyFont="1" applyFill="1" applyBorder="1" applyAlignment="1">
      <alignment wrapText="1"/>
    </xf>
    <xf numFmtId="1" fontId="6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1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2" fillId="0" borderId="11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zoomScale="75" zoomScaleNormal="75" zoomScaleSheetLayoutView="75" zoomScalePageLayoutView="0" workbookViewId="0" topLeftCell="A22">
      <selection activeCell="D25" sqref="D25"/>
    </sheetView>
  </sheetViews>
  <sheetFormatPr defaultColWidth="9.140625" defaultRowHeight="12.75"/>
  <cols>
    <col min="1" max="2" width="8.140625" style="0" customWidth="1"/>
    <col min="3" max="3" width="10.8515625" style="0" customWidth="1"/>
    <col min="4" max="4" width="48.57421875" style="0" customWidth="1"/>
    <col min="5" max="5" width="14.140625" style="0" customWidth="1"/>
    <col min="7" max="7" width="11.57421875" style="0" customWidth="1"/>
  </cols>
  <sheetData>
    <row r="1" spans="1:5" ht="37.5" customHeight="1">
      <c r="A1" s="1"/>
      <c r="B1" s="1"/>
      <c r="C1" s="1"/>
      <c r="D1" s="1"/>
      <c r="E1" s="2" t="s">
        <v>0</v>
      </c>
    </row>
    <row r="2" spans="1:5" ht="64.5" customHeight="1">
      <c r="A2" s="1"/>
      <c r="B2" s="1"/>
      <c r="C2" s="176" t="s">
        <v>1</v>
      </c>
      <c r="D2" s="176"/>
      <c r="E2" s="176"/>
    </row>
    <row r="3" spans="1:5" ht="0.75" customHeight="1">
      <c r="A3" s="3"/>
      <c r="B3" s="3"/>
      <c r="C3" s="3"/>
      <c r="D3" s="3"/>
      <c r="E3" s="3"/>
    </row>
    <row r="4" spans="1:5" ht="12.75">
      <c r="A4" s="4" t="s">
        <v>2</v>
      </c>
      <c r="B4" s="4"/>
      <c r="C4" s="4"/>
      <c r="D4" s="4"/>
      <c r="E4" s="4"/>
    </row>
    <row r="5" spans="1:5" ht="50.25" customHeight="1">
      <c r="A5" s="5" t="s">
        <v>3</v>
      </c>
      <c r="B5" s="5" t="s">
        <v>4</v>
      </c>
      <c r="C5" s="5" t="s">
        <v>5</v>
      </c>
      <c r="D5" s="6" t="s">
        <v>6</v>
      </c>
      <c r="E5" s="6" t="s">
        <v>7</v>
      </c>
    </row>
    <row r="6" spans="1:5" ht="12.75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5" s="13" customFormat="1" ht="25.5">
      <c r="A7" s="8">
        <v>400</v>
      </c>
      <c r="B7" s="9"/>
      <c r="C7" s="10"/>
      <c r="D7" s="11" t="s">
        <v>8</v>
      </c>
      <c r="E7" s="12">
        <f>SUM(E8+E10)</f>
        <v>13000</v>
      </c>
    </row>
    <row r="8" spans="1:5" ht="12.75">
      <c r="A8" s="14"/>
      <c r="B8" s="15">
        <v>40001</v>
      </c>
      <c r="C8" s="16"/>
      <c r="D8" s="17" t="s">
        <v>9</v>
      </c>
      <c r="E8" s="18">
        <f>SUM(E9)</f>
        <v>5000</v>
      </c>
    </row>
    <row r="9" spans="1:5" ht="12.75">
      <c r="A9" s="14"/>
      <c r="B9" s="15"/>
      <c r="C9" s="19" t="s">
        <v>10</v>
      </c>
      <c r="D9" s="17" t="s">
        <v>11</v>
      </c>
      <c r="E9" s="18">
        <v>5000</v>
      </c>
    </row>
    <row r="10" spans="1:5" ht="12.75">
      <c r="A10" s="14"/>
      <c r="B10" s="15">
        <v>40003</v>
      </c>
      <c r="C10" s="16"/>
      <c r="D10" s="17" t="s">
        <v>12</v>
      </c>
      <c r="E10" s="18">
        <f>SUM(E11)</f>
        <v>8000</v>
      </c>
    </row>
    <row r="11" spans="1:5" ht="12.75">
      <c r="A11" s="14"/>
      <c r="B11" s="15"/>
      <c r="C11" s="19" t="s">
        <v>10</v>
      </c>
      <c r="D11" s="17" t="s">
        <v>11</v>
      </c>
      <c r="E11" s="18">
        <v>8000</v>
      </c>
    </row>
    <row r="12" spans="1:5" s="13" customFormat="1" ht="12.75">
      <c r="A12" s="8">
        <v>600</v>
      </c>
      <c r="B12" s="9"/>
      <c r="C12" s="10"/>
      <c r="D12" s="11" t="s">
        <v>13</v>
      </c>
      <c r="E12" s="12">
        <f>SUM(E13)</f>
        <v>450000</v>
      </c>
    </row>
    <row r="13" spans="1:5" ht="12.75">
      <c r="A13" s="14"/>
      <c r="B13" s="15">
        <v>60004</v>
      </c>
      <c r="C13" s="16"/>
      <c r="D13" s="17" t="s">
        <v>14</v>
      </c>
      <c r="E13" s="18">
        <f>SUM(E14)</f>
        <v>450000</v>
      </c>
    </row>
    <row r="14" spans="1:5" ht="12.75">
      <c r="A14" s="14"/>
      <c r="B14" s="15"/>
      <c r="C14" s="19" t="s">
        <v>15</v>
      </c>
      <c r="D14" s="17" t="s">
        <v>16</v>
      </c>
      <c r="E14" s="18">
        <v>450000</v>
      </c>
    </row>
    <row r="15" spans="1:5" s="25" customFormat="1" ht="12.75">
      <c r="A15" s="20">
        <v>630</v>
      </c>
      <c r="B15" s="21"/>
      <c r="C15" s="22"/>
      <c r="D15" s="23" t="s">
        <v>17</v>
      </c>
      <c r="E15" s="24">
        <f>SUM(E16)</f>
        <v>40000</v>
      </c>
    </row>
    <row r="16" spans="1:5" ht="13.5" customHeight="1">
      <c r="A16" s="14"/>
      <c r="B16" s="15">
        <v>63003</v>
      </c>
      <c r="C16" s="16"/>
      <c r="D16" s="17" t="s">
        <v>18</v>
      </c>
      <c r="E16" s="18">
        <f>SUM(E17)</f>
        <v>40000</v>
      </c>
    </row>
    <row r="17" spans="1:5" ht="15" customHeight="1">
      <c r="A17" s="14"/>
      <c r="B17" s="15"/>
      <c r="C17" s="19" t="s">
        <v>19</v>
      </c>
      <c r="D17" s="17" t="s">
        <v>20</v>
      </c>
      <c r="E17" s="18">
        <v>40000</v>
      </c>
    </row>
    <row r="18" spans="1:5" s="13" customFormat="1" ht="12.75">
      <c r="A18" s="8">
        <v>700</v>
      </c>
      <c r="B18" s="9"/>
      <c r="C18" s="10"/>
      <c r="D18" s="11" t="s">
        <v>21</v>
      </c>
      <c r="E18" s="12">
        <f>SUM(E19)</f>
        <v>9800000</v>
      </c>
    </row>
    <row r="19" spans="1:5" ht="17.25" customHeight="1">
      <c r="A19" s="14"/>
      <c r="B19" s="15">
        <v>70005</v>
      </c>
      <c r="C19" s="16"/>
      <c r="D19" s="17" t="s">
        <v>22</v>
      </c>
      <c r="E19" s="18">
        <f>SUM(E20:E25)</f>
        <v>9800000</v>
      </c>
    </row>
    <row r="20" spans="1:5" ht="24" customHeight="1">
      <c r="A20" s="14"/>
      <c r="B20" s="15"/>
      <c r="C20" s="19" t="s">
        <v>23</v>
      </c>
      <c r="D20" s="17" t="s">
        <v>24</v>
      </c>
      <c r="E20" s="18">
        <v>830000</v>
      </c>
    </row>
    <row r="21" spans="1:5" ht="36" customHeight="1">
      <c r="A21" s="14"/>
      <c r="B21" s="15"/>
      <c r="C21" s="19" t="s">
        <v>25</v>
      </c>
      <c r="D21" s="17" t="s">
        <v>26</v>
      </c>
      <c r="E21" s="18">
        <v>500000</v>
      </c>
    </row>
    <row r="22" spans="1:5" ht="68.25" customHeight="1">
      <c r="A22" s="14"/>
      <c r="B22" s="15"/>
      <c r="C22" s="19" t="s">
        <v>27</v>
      </c>
      <c r="D22" s="17" t="s">
        <v>28</v>
      </c>
      <c r="E22" s="18">
        <v>1300000</v>
      </c>
    </row>
    <row r="23" spans="1:5" ht="39" customHeight="1">
      <c r="A23" s="14"/>
      <c r="B23" s="15"/>
      <c r="C23" s="19" t="s">
        <v>29</v>
      </c>
      <c r="D23" s="17" t="s">
        <v>30</v>
      </c>
      <c r="E23" s="18">
        <v>160000</v>
      </c>
    </row>
    <row r="24" spans="1:5" ht="22.5" customHeight="1">
      <c r="A24" s="26"/>
      <c r="B24" s="27"/>
      <c r="C24" s="19" t="s">
        <v>31</v>
      </c>
      <c r="D24" s="17" t="s">
        <v>32</v>
      </c>
      <c r="E24" s="28">
        <v>7000000</v>
      </c>
    </row>
    <row r="25" spans="1:5" ht="12.75" customHeight="1">
      <c r="A25" s="26"/>
      <c r="B25" s="27"/>
      <c r="C25" s="19" t="s">
        <v>33</v>
      </c>
      <c r="D25" s="17" t="s">
        <v>34</v>
      </c>
      <c r="E25" s="28">
        <v>10000</v>
      </c>
    </row>
    <row r="26" spans="1:5" s="13" customFormat="1" ht="12.75">
      <c r="A26" s="29">
        <v>750</v>
      </c>
      <c r="B26" s="30"/>
      <c r="C26" s="10"/>
      <c r="D26" s="11" t="s">
        <v>35</v>
      </c>
      <c r="E26" s="31">
        <f>SUM(E27+E29)</f>
        <v>258000</v>
      </c>
    </row>
    <row r="27" spans="1:5" ht="12.75">
      <c r="A27" s="26"/>
      <c r="B27" s="27">
        <v>75011</v>
      </c>
      <c r="C27" s="16"/>
      <c r="D27" s="17" t="s">
        <v>36</v>
      </c>
      <c r="E27" s="28">
        <f>SUM(E28)</f>
        <v>58000</v>
      </c>
    </row>
    <row r="28" spans="1:5" ht="51.75" customHeight="1">
      <c r="A28" s="26"/>
      <c r="B28" s="27"/>
      <c r="C28" s="16">
        <v>2010</v>
      </c>
      <c r="D28" s="17" t="s">
        <v>37</v>
      </c>
      <c r="E28" s="28">
        <v>58000</v>
      </c>
    </row>
    <row r="29" spans="1:5" ht="18.75" customHeight="1">
      <c r="A29" s="26"/>
      <c r="B29" s="27">
        <v>75023</v>
      </c>
      <c r="C29" s="16"/>
      <c r="D29" s="17" t="s">
        <v>38</v>
      </c>
      <c r="E29" s="28">
        <f>SUM(E30:E31)</f>
        <v>200000</v>
      </c>
    </row>
    <row r="30" spans="1:5" ht="13.5" customHeight="1">
      <c r="A30" s="26"/>
      <c r="B30" s="27"/>
      <c r="C30" s="19" t="s">
        <v>39</v>
      </c>
      <c r="D30" s="17" t="s">
        <v>40</v>
      </c>
      <c r="E30" s="28">
        <v>150000</v>
      </c>
    </row>
    <row r="31" spans="1:5" ht="12.75">
      <c r="A31" s="26"/>
      <c r="B31" s="27"/>
      <c r="C31" s="19" t="s">
        <v>19</v>
      </c>
      <c r="D31" s="17" t="s">
        <v>20</v>
      </c>
      <c r="E31" s="28">
        <v>50000</v>
      </c>
    </row>
    <row r="32" spans="1:5" s="13" customFormat="1" ht="25.5" customHeight="1">
      <c r="A32" s="29">
        <v>751</v>
      </c>
      <c r="B32" s="30"/>
      <c r="C32" s="10"/>
      <c r="D32" s="11" t="s">
        <v>41</v>
      </c>
      <c r="E32" s="31">
        <f>SUM(E33)</f>
        <v>576</v>
      </c>
    </row>
    <row r="33" spans="1:5" ht="26.25" customHeight="1">
      <c r="A33" s="26"/>
      <c r="B33" s="27">
        <v>75101</v>
      </c>
      <c r="C33" s="16"/>
      <c r="D33" s="17" t="s">
        <v>42</v>
      </c>
      <c r="E33" s="28">
        <f>SUM(E34)</f>
        <v>576</v>
      </c>
    </row>
    <row r="34" spans="1:5" ht="52.5" customHeight="1">
      <c r="A34" s="26"/>
      <c r="B34" s="27"/>
      <c r="C34" s="16">
        <v>2010</v>
      </c>
      <c r="D34" s="17" t="s">
        <v>37</v>
      </c>
      <c r="E34" s="28">
        <v>576</v>
      </c>
    </row>
    <row r="35" spans="1:5" s="13" customFormat="1" ht="42" customHeight="1">
      <c r="A35" s="29">
        <v>756</v>
      </c>
      <c r="B35" s="30"/>
      <c r="C35" s="10"/>
      <c r="D35" s="11" t="s">
        <v>43</v>
      </c>
      <c r="E35" s="31">
        <f>SUM(E36+E39+E46+E57+E60)</f>
        <v>11539038</v>
      </c>
    </row>
    <row r="36" spans="1:5" ht="29.25" customHeight="1">
      <c r="A36" s="26"/>
      <c r="B36" s="27">
        <v>75601</v>
      </c>
      <c r="C36" s="16"/>
      <c r="D36" s="17" t="s">
        <v>44</v>
      </c>
      <c r="E36" s="28">
        <f>SUM(E37:E38)</f>
        <v>121000</v>
      </c>
    </row>
    <row r="37" spans="1:5" ht="30" customHeight="1">
      <c r="A37" s="26"/>
      <c r="B37" s="27"/>
      <c r="C37" s="19" t="s">
        <v>45</v>
      </c>
      <c r="D37" s="17" t="s">
        <v>46</v>
      </c>
      <c r="E37" s="28">
        <v>120000</v>
      </c>
    </row>
    <row r="38" spans="1:5" ht="25.5">
      <c r="A38" s="26"/>
      <c r="B38" s="27"/>
      <c r="C38" s="19" t="s">
        <v>47</v>
      </c>
      <c r="D38" s="17" t="s">
        <v>48</v>
      </c>
      <c r="E38" s="28">
        <v>1000</v>
      </c>
    </row>
    <row r="39" spans="1:5" ht="49.5" customHeight="1">
      <c r="A39" s="26"/>
      <c r="B39" s="27">
        <v>75615</v>
      </c>
      <c r="C39" s="16"/>
      <c r="D39" s="17" t="s">
        <v>49</v>
      </c>
      <c r="E39" s="28">
        <f>SUM(E40:E45)</f>
        <v>4228900</v>
      </c>
    </row>
    <row r="40" spans="1:5" ht="12.75">
      <c r="A40" s="26"/>
      <c r="B40" s="27"/>
      <c r="C40" s="19" t="s">
        <v>50</v>
      </c>
      <c r="D40" s="32" t="s">
        <v>51</v>
      </c>
      <c r="E40" s="28">
        <v>4044000</v>
      </c>
    </row>
    <row r="41" spans="1:5" ht="12.75">
      <c r="A41" s="26"/>
      <c r="B41" s="27"/>
      <c r="C41" s="19" t="s">
        <v>52</v>
      </c>
      <c r="D41" s="32" t="s">
        <v>53</v>
      </c>
      <c r="E41" s="28">
        <v>4900</v>
      </c>
    </row>
    <row r="42" spans="1:5" ht="12.75">
      <c r="A42" s="26"/>
      <c r="B42" s="27"/>
      <c r="C42" s="19" t="s">
        <v>54</v>
      </c>
      <c r="D42" s="32" t="s">
        <v>55</v>
      </c>
      <c r="E42" s="28">
        <v>15000</v>
      </c>
    </row>
    <row r="43" spans="1:5" ht="12.75">
      <c r="A43" s="26"/>
      <c r="B43" s="27"/>
      <c r="C43" s="19" t="s">
        <v>56</v>
      </c>
      <c r="D43" s="32" t="s">
        <v>57</v>
      </c>
      <c r="E43" s="28">
        <v>15000</v>
      </c>
    </row>
    <row r="44" spans="1:5" ht="12.75">
      <c r="A44" s="26"/>
      <c r="B44" s="27"/>
      <c r="C44" s="19" t="s">
        <v>58</v>
      </c>
      <c r="D44" s="32" t="s">
        <v>59</v>
      </c>
      <c r="E44" s="28">
        <v>50000</v>
      </c>
    </row>
    <row r="45" spans="1:5" ht="25.5">
      <c r="A45" s="26"/>
      <c r="B45" s="27"/>
      <c r="C45" s="19" t="s">
        <v>47</v>
      </c>
      <c r="D45" s="17" t="s">
        <v>48</v>
      </c>
      <c r="E45" s="28">
        <v>100000</v>
      </c>
    </row>
    <row r="46" spans="1:5" ht="52.5" customHeight="1">
      <c r="A46" s="26"/>
      <c r="B46" s="27">
        <v>75616</v>
      </c>
      <c r="C46" s="16"/>
      <c r="D46" s="17" t="s">
        <v>60</v>
      </c>
      <c r="E46" s="28">
        <f>SUM(E47:E56)</f>
        <v>5054000</v>
      </c>
    </row>
    <row r="47" spans="1:5" ht="12.75">
      <c r="A47" s="26"/>
      <c r="B47" s="27"/>
      <c r="C47" s="19" t="s">
        <v>50</v>
      </c>
      <c r="D47" s="32" t="s">
        <v>51</v>
      </c>
      <c r="E47" s="28">
        <v>3083000</v>
      </c>
    </row>
    <row r="48" spans="1:5" ht="12.75">
      <c r="A48" s="26"/>
      <c r="B48" s="27"/>
      <c r="C48" s="19" t="s">
        <v>52</v>
      </c>
      <c r="D48" s="32" t="s">
        <v>53</v>
      </c>
      <c r="E48" s="28">
        <v>74000</v>
      </c>
    </row>
    <row r="49" spans="1:5" ht="12.75">
      <c r="A49" s="26"/>
      <c r="B49" s="27"/>
      <c r="C49" s="19" t="s">
        <v>54</v>
      </c>
      <c r="D49" s="32" t="s">
        <v>55</v>
      </c>
      <c r="E49" s="28">
        <v>1000</v>
      </c>
    </row>
    <row r="50" spans="1:5" ht="12.75">
      <c r="A50" s="26"/>
      <c r="B50" s="27"/>
      <c r="C50" s="19" t="s">
        <v>56</v>
      </c>
      <c r="D50" s="32" t="s">
        <v>57</v>
      </c>
      <c r="E50" s="28">
        <v>25000</v>
      </c>
    </row>
    <row r="51" spans="1:5" ht="12.75">
      <c r="A51" s="26"/>
      <c r="B51" s="27"/>
      <c r="C51" s="19" t="s">
        <v>61</v>
      </c>
      <c r="D51" s="32" t="s">
        <v>62</v>
      </c>
      <c r="E51" s="28">
        <v>40000</v>
      </c>
    </row>
    <row r="52" spans="1:5" ht="12.75">
      <c r="A52" s="26"/>
      <c r="B52" s="27"/>
      <c r="C52" s="19" t="s">
        <v>63</v>
      </c>
      <c r="D52" s="32" t="s">
        <v>64</v>
      </c>
      <c r="E52" s="28">
        <v>1000</v>
      </c>
    </row>
    <row r="53" spans="1:5" ht="12.75">
      <c r="A53" s="26"/>
      <c r="B53" s="27"/>
      <c r="C53" s="19" t="s">
        <v>65</v>
      </c>
      <c r="D53" s="32" t="s">
        <v>66</v>
      </c>
      <c r="E53" s="28">
        <v>480000</v>
      </c>
    </row>
    <row r="54" spans="1:5" ht="12.75">
      <c r="A54" s="26"/>
      <c r="B54" s="27"/>
      <c r="C54" s="19" t="s">
        <v>67</v>
      </c>
      <c r="D54" s="32" t="s">
        <v>68</v>
      </c>
      <c r="E54" s="28">
        <v>950000</v>
      </c>
    </row>
    <row r="55" spans="1:5" ht="12.75">
      <c r="A55" s="26"/>
      <c r="B55" s="27"/>
      <c r="C55" s="19" t="s">
        <v>58</v>
      </c>
      <c r="D55" s="32" t="s">
        <v>59</v>
      </c>
      <c r="E55" s="28">
        <v>380000</v>
      </c>
    </row>
    <row r="56" spans="1:5" ht="25.5">
      <c r="A56" s="26"/>
      <c r="B56" s="27"/>
      <c r="C56" s="19" t="s">
        <v>47</v>
      </c>
      <c r="D56" s="17" t="s">
        <v>48</v>
      </c>
      <c r="E56" s="28">
        <v>20000</v>
      </c>
    </row>
    <row r="57" spans="1:5" ht="39" customHeight="1">
      <c r="A57" s="26"/>
      <c r="B57" s="27">
        <v>75618</v>
      </c>
      <c r="C57" s="16"/>
      <c r="D57" s="17" t="s">
        <v>69</v>
      </c>
      <c r="E57" s="28">
        <f>SUM(E58:E59)</f>
        <v>430000</v>
      </c>
    </row>
    <row r="58" spans="1:5" ht="12.75">
      <c r="A58" s="26"/>
      <c r="B58" s="27"/>
      <c r="C58" s="19" t="s">
        <v>70</v>
      </c>
      <c r="D58" s="32" t="s">
        <v>71</v>
      </c>
      <c r="E58" s="28">
        <v>50000</v>
      </c>
    </row>
    <row r="59" spans="1:5" ht="12.75" customHeight="1">
      <c r="A59" s="26"/>
      <c r="B59" s="27"/>
      <c r="C59" s="19" t="s">
        <v>72</v>
      </c>
      <c r="D59" s="17" t="s">
        <v>73</v>
      </c>
      <c r="E59" s="28">
        <v>380000</v>
      </c>
    </row>
    <row r="60" spans="1:5" ht="25.5" customHeight="1">
      <c r="A60" s="26"/>
      <c r="B60" s="27">
        <v>75621</v>
      </c>
      <c r="C60" s="16"/>
      <c r="D60" s="17" t="s">
        <v>74</v>
      </c>
      <c r="E60" s="28">
        <f>SUM(E61:E62)</f>
        <v>1705138</v>
      </c>
    </row>
    <row r="61" spans="1:5" ht="12.75">
      <c r="A61" s="26"/>
      <c r="B61" s="27"/>
      <c r="C61" s="19" t="s">
        <v>75</v>
      </c>
      <c r="D61" s="32" t="s">
        <v>76</v>
      </c>
      <c r="E61" s="28">
        <v>1700138</v>
      </c>
    </row>
    <row r="62" spans="1:5" ht="12.75">
      <c r="A62" s="26"/>
      <c r="B62" s="27"/>
      <c r="C62" s="19" t="s">
        <v>77</v>
      </c>
      <c r="D62" s="32" t="s">
        <v>78</v>
      </c>
      <c r="E62" s="28">
        <v>5000</v>
      </c>
    </row>
    <row r="63" spans="1:5" s="13" customFormat="1" ht="12.75">
      <c r="A63" s="29">
        <v>758</v>
      </c>
      <c r="B63" s="30"/>
      <c r="C63" s="10"/>
      <c r="D63" s="33" t="s">
        <v>79</v>
      </c>
      <c r="E63" s="31">
        <f>SUM(E64)</f>
        <v>2211065</v>
      </c>
    </row>
    <row r="64" spans="1:5" ht="26.25" customHeight="1">
      <c r="A64" s="26"/>
      <c r="B64" s="27">
        <v>75801</v>
      </c>
      <c r="C64" s="16"/>
      <c r="D64" s="17" t="s">
        <v>80</v>
      </c>
      <c r="E64" s="28">
        <f>SUM(E65)</f>
        <v>2211065</v>
      </c>
    </row>
    <row r="65" spans="1:5" ht="16.5" customHeight="1">
      <c r="A65" s="26"/>
      <c r="B65" s="27"/>
      <c r="C65" s="16">
        <v>2920</v>
      </c>
      <c r="D65" s="17" t="s">
        <v>81</v>
      </c>
      <c r="E65" s="28">
        <v>2211065</v>
      </c>
    </row>
    <row r="66" spans="1:5" s="13" customFormat="1" ht="12.75">
      <c r="A66" s="29">
        <v>801</v>
      </c>
      <c r="B66" s="30"/>
      <c r="C66" s="10"/>
      <c r="D66" s="33" t="s">
        <v>82</v>
      </c>
      <c r="E66" s="31">
        <f>SUM(E67)</f>
        <v>700000</v>
      </c>
    </row>
    <row r="67" spans="1:5" ht="12.75">
      <c r="A67" s="26"/>
      <c r="B67" s="27">
        <v>80101</v>
      </c>
      <c r="C67" s="16"/>
      <c r="D67" s="32" t="s">
        <v>83</v>
      </c>
      <c r="E67" s="28">
        <f>SUM(E68:E69)</f>
        <v>700000</v>
      </c>
    </row>
    <row r="68" spans="1:5" ht="65.25" customHeight="1">
      <c r="A68" s="26"/>
      <c r="B68" s="27"/>
      <c r="C68" s="19" t="s">
        <v>27</v>
      </c>
      <c r="D68" s="17" t="s">
        <v>28</v>
      </c>
      <c r="E68" s="28">
        <v>200000</v>
      </c>
    </row>
    <row r="69" spans="1:5" ht="57.75" customHeight="1">
      <c r="A69" s="14"/>
      <c r="B69" s="15"/>
      <c r="C69" s="16">
        <v>2700</v>
      </c>
      <c r="D69" s="17" t="s">
        <v>84</v>
      </c>
      <c r="E69" s="18">
        <v>500000</v>
      </c>
    </row>
    <row r="70" spans="1:5" s="13" customFormat="1" ht="12.75">
      <c r="A70" s="29">
        <v>852</v>
      </c>
      <c r="B70" s="30"/>
      <c r="C70" s="10"/>
      <c r="D70" s="33" t="s">
        <v>85</v>
      </c>
      <c r="E70" s="31">
        <f>SUM(E71+E73+E75+E78+E80)</f>
        <v>1073000</v>
      </c>
    </row>
    <row r="71" spans="1:5" ht="27.75" customHeight="1">
      <c r="A71" s="26"/>
      <c r="B71" s="27">
        <v>85212</v>
      </c>
      <c r="C71" s="16"/>
      <c r="D71" s="17" t="s">
        <v>86</v>
      </c>
      <c r="E71" s="28">
        <f>SUM(E72)</f>
        <v>856000</v>
      </c>
    </row>
    <row r="72" spans="1:5" ht="48.75" customHeight="1">
      <c r="A72" s="26"/>
      <c r="B72" s="27"/>
      <c r="C72" s="16">
        <v>2010</v>
      </c>
      <c r="D72" s="17" t="s">
        <v>37</v>
      </c>
      <c r="E72" s="28">
        <v>856000</v>
      </c>
    </row>
    <row r="73" spans="1:5" ht="38.25" customHeight="1">
      <c r="A73" s="26"/>
      <c r="B73" s="27">
        <v>85213</v>
      </c>
      <c r="C73" s="16"/>
      <c r="D73" s="17" t="s">
        <v>87</v>
      </c>
      <c r="E73" s="28">
        <f>SUM(E74)</f>
        <v>9000</v>
      </c>
    </row>
    <row r="74" spans="1:5" ht="49.5" customHeight="1">
      <c r="A74" s="26"/>
      <c r="B74" s="27"/>
      <c r="C74" s="16">
        <v>2010</v>
      </c>
      <c r="D74" s="17" t="s">
        <v>37</v>
      </c>
      <c r="E74" s="28">
        <v>9000</v>
      </c>
    </row>
    <row r="75" spans="1:5" ht="26.25" customHeight="1">
      <c r="A75" s="26"/>
      <c r="B75" s="27">
        <v>85214</v>
      </c>
      <c r="C75" s="16"/>
      <c r="D75" s="17" t="s">
        <v>88</v>
      </c>
      <c r="E75" s="28">
        <f>SUM(E76+E77)</f>
        <v>106000</v>
      </c>
    </row>
    <row r="76" spans="1:5" ht="51" customHeight="1">
      <c r="A76" s="26"/>
      <c r="B76" s="27"/>
      <c r="C76" s="16">
        <v>2010</v>
      </c>
      <c r="D76" s="17" t="s">
        <v>37</v>
      </c>
      <c r="E76" s="28">
        <v>57000</v>
      </c>
    </row>
    <row r="77" spans="1:5" ht="38.25">
      <c r="A77" s="26"/>
      <c r="B77" s="27"/>
      <c r="C77" s="19" t="s">
        <v>89</v>
      </c>
      <c r="D77" s="17" t="s">
        <v>90</v>
      </c>
      <c r="E77" s="28">
        <v>49000</v>
      </c>
    </row>
    <row r="78" spans="1:5" ht="12.75">
      <c r="A78" s="26"/>
      <c r="B78" s="27">
        <v>85219</v>
      </c>
      <c r="C78" s="16"/>
      <c r="D78" s="17" t="s">
        <v>91</v>
      </c>
      <c r="E78" s="28">
        <f>SUM(E79)</f>
        <v>81000</v>
      </c>
    </row>
    <row r="79" spans="1:5" ht="48.75" customHeight="1">
      <c r="A79" s="26"/>
      <c r="B79" s="27"/>
      <c r="C79" s="19" t="s">
        <v>89</v>
      </c>
      <c r="D79" s="17" t="s">
        <v>90</v>
      </c>
      <c r="E79" s="28">
        <v>81000</v>
      </c>
    </row>
    <row r="80" spans="1:5" ht="12.75">
      <c r="A80" s="26"/>
      <c r="B80" s="27">
        <v>85295</v>
      </c>
      <c r="C80" s="16"/>
      <c r="D80" s="17" t="s">
        <v>92</v>
      </c>
      <c r="E80" s="28">
        <f>SUM(E81)</f>
        <v>21000</v>
      </c>
    </row>
    <row r="81" spans="1:5" ht="38.25">
      <c r="A81" s="26"/>
      <c r="B81" s="27"/>
      <c r="C81" s="19" t="s">
        <v>89</v>
      </c>
      <c r="D81" s="17" t="s">
        <v>90</v>
      </c>
      <c r="E81" s="28">
        <v>21000</v>
      </c>
    </row>
    <row r="82" spans="1:5" s="13" customFormat="1" ht="14.25" customHeight="1">
      <c r="A82" s="29">
        <v>900</v>
      </c>
      <c r="B82" s="30"/>
      <c r="C82" s="10"/>
      <c r="D82" s="11" t="s">
        <v>93</v>
      </c>
      <c r="E82" s="31">
        <f>SUM(E83+E85)</f>
        <v>6125000</v>
      </c>
    </row>
    <row r="83" spans="1:5" ht="14.25" customHeight="1">
      <c r="A83" s="26"/>
      <c r="B83" s="27">
        <v>90001</v>
      </c>
      <c r="C83" s="16"/>
      <c r="D83" s="17" t="s">
        <v>94</v>
      </c>
      <c r="E83" s="28">
        <f>SUM(E84:E84)</f>
        <v>125000</v>
      </c>
    </row>
    <row r="84" spans="1:5" ht="25.5" customHeight="1">
      <c r="A84" s="26"/>
      <c r="B84" s="27"/>
      <c r="C84" s="16">
        <v>2370</v>
      </c>
      <c r="D84" s="17" t="s">
        <v>95</v>
      </c>
      <c r="E84" s="28">
        <v>125000</v>
      </c>
    </row>
    <row r="85" spans="1:5" ht="14.25" customHeight="1">
      <c r="A85" s="26"/>
      <c r="B85" s="27">
        <v>90095</v>
      </c>
      <c r="C85" s="16"/>
      <c r="D85" s="17" t="s">
        <v>92</v>
      </c>
      <c r="E85" s="28">
        <f>SUM(E86:E86)</f>
        <v>6000000</v>
      </c>
    </row>
    <row r="86" spans="1:5" ht="29.25" customHeight="1">
      <c r="A86" s="26"/>
      <c r="B86" s="27"/>
      <c r="C86" s="19" t="s">
        <v>31</v>
      </c>
      <c r="D86" s="17" t="s">
        <v>96</v>
      </c>
      <c r="E86" s="28">
        <v>6000000</v>
      </c>
    </row>
    <row r="87" spans="1:5" ht="12.75" hidden="1">
      <c r="A87" s="26"/>
      <c r="B87" s="27"/>
      <c r="C87" s="32"/>
      <c r="D87" s="32"/>
      <c r="E87" s="28"/>
    </row>
    <row r="88" spans="1:5" ht="12.75" hidden="1">
      <c r="A88" s="26"/>
      <c r="B88" s="27"/>
      <c r="C88" s="32"/>
      <c r="D88" s="32"/>
      <c r="E88" s="28"/>
    </row>
    <row r="89" spans="1:7" s="35" customFormat="1" ht="12.75">
      <c r="A89" s="177" t="s">
        <v>97</v>
      </c>
      <c r="B89" s="177"/>
      <c r="C89" s="177"/>
      <c r="D89" s="177"/>
      <c r="E89" s="34">
        <f>SUM(E7+E12+E15+E18+E26+E32+E35+E63+E66+E70+E82)</f>
        <v>32209679</v>
      </c>
      <c r="G89" s="36"/>
    </row>
    <row r="91" ht="13.5" customHeight="1">
      <c r="E91" s="37">
        <f>SUM(E7:E86)/3</f>
        <v>32209679</v>
      </c>
    </row>
  </sheetData>
  <sheetProtection/>
  <mergeCells count="2">
    <mergeCell ref="C2:E2"/>
    <mergeCell ref="A89:D89"/>
  </mergeCells>
  <printOptions/>
  <pageMargins left="0.7479166666666667" right="0.14027777777777778" top="0.9840277777777778" bottom="0.9840277777777778" header="0.5118055555555556" footer="0.5118055555555556"/>
  <pageSetup horizontalDpi="300" verticalDpi="3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="75" zoomScaleNormal="75" zoomScaleSheetLayoutView="75" zoomScalePageLayoutView="0" workbookViewId="0" topLeftCell="A19">
      <selection activeCell="D25" sqref="D25"/>
    </sheetView>
  </sheetViews>
  <sheetFormatPr defaultColWidth="9.140625" defaultRowHeight="12.75"/>
  <cols>
    <col min="1" max="2" width="8.140625" style="0" customWidth="1"/>
    <col min="3" max="3" width="8.421875" style="0" customWidth="1"/>
    <col min="4" max="4" width="35.421875" style="0" customWidth="1"/>
    <col min="5" max="5" width="20.28125" style="0" customWidth="1"/>
  </cols>
  <sheetData>
    <row r="1" spans="1:5" ht="73.5" customHeight="1">
      <c r="A1" s="38"/>
      <c r="B1" s="38"/>
      <c r="C1" s="38"/>
      <c r="D1" s="39"/>
      <c r="E1" s="40" t="s">
        <v>98</v>
      </c>
    </row>
    <row r="2" spans="1:4" ht="77.25" customHeight="1">
      <c r="A2" s="38"/>
      <c r="B2" s="176" t="s">
        <v>99</v>
      </c>
      <c r="C2" s="176"/>
      <c r="D2" s="176"/>
    </row>
    <row r="4" ht="13.5" customHeight="1"/>
    <row r="5" spans="1:5" ht="24.75" customHeight="1">
      <c r="A5" s="5" t="s">
        <v>3</v>
      </c>
      <c r="B5" s="5" t="s">
        <v>4</v>
      </c>
      <c r="C5" s="5" t="s">
        <v>5</v>
      </c>
      <c r="D5" s="6" t="s">
        <v>6</v>
      </c>
      <c r="E5" s="6" t="s">
        <v>100</v>
      </c>
    </row>
    <row r="6" spans="1:5" ht="12.75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5" s="46" customFormat="1" ht="25.5">
      <c r="A7" s="41">
        <v>400</v>
      </c>
      <c r="B7" s="42"/>
      <c r="C7" s="43"/>
      <c r="D7" s="44" t="s">
        <v>8</v>
      </c>
      <c r="E7" s="45">
        <f>SUM(E8+E10)</f>
        <v>13000</v>
      </c>
    </row>
    <row r="8" spans="1:5" ht="12.75">
      <c r="A8" s="14"/>
      <c r="B8" s="15">
        <v>40001</v>
      </c>
      <c r="C8" s="16"/>
      <c r="D8" s="17" t="s">
        <v>9</v>
      </c>
      <c r="E8" s="18">
        <f>SUM(E9)</f>
        <v>5000</v>
      </c>
    </row>
    <row r="9" spans="1:5" ht="12.75">
      <c r="A9" s="14"/>
      <c r="B9" s="15"/>
      <c r="C9" s="19" t="s">
        <v>10</v>
      </c>
      <c r="D9" s="17" t="s">
        <v>11</v>
      </c>
      <c r="E9" s="18">
        <v>5000</v>
      </c>
    </row>
    <row r="10" spans="1:5" ht="12.75">
      <c r="A10" s="14"/>
      <c r="B10" s="15">
        <v>40003</v>
      </c>
      <c r="C10" s="16"/>
      <c r="D10" s="17" t="s">
        <v>12</v>
      </c>
      <c r="E10" s="18">
        <f>SUM(E11)</f>
        <v>8000</v>
      </c>
    </row>
    <row r="11" spans="1:5" ht="12.75">
      <c r="A11" s="14"/>
      <c r="B11" s="15"/>
      <c r="C11" s="19" t="s">
        <v>10</v>
      </c>
      <c r="D11" s="17" t="s">
        <v>11</v>
      </c>
      <c r="E11" s="18">
        <v>8000</v>
      </c>
    </row>
    <row r="12" spans="1:5" s="52" customFormat="1" ht="12.75">
      <c r="A12" s="47">
        <v>600</v>
      </c>
      <c r="B12" s="48"/>
      <c r="C12" s="49"/>
      <c r="D12" s="50" t="s">
        <v>13</v>
      </c>
      <c r="E12" s="51">
        <f>SUM(E13)</f>
        <v>450000</v>
      </c>
    </row>
    <row r="13" spans="1:5" ht="12.75">
      <c r="A13" s="14"/>
      <c r="B13" s="15">
        <v>60004</v>
      </c>
      <c r="C13" s="16"/>
      <c r="D13" s="17" t="s">
        <v>14</v>
      </c>
      <c r="E13" s="18">
        <f>SUM(E14)</f>
        <v>450000</v>
      </c>
    </row>
    <row r="14" spans="1:7" ht="12.75">
      <c r="A14" s="14"/>
      <c r="B14" s="15"/>
      <c r="C14" s="19" t="s">
        <v>15</v>
      </c>
      <c r="D14" s="17" t="s">
        <v>16</v>
      </c>
      <c r="E14" s="18">
        <v>450000</v>
      </c>
      <c r="G14" s="53"/>
    </row>
    <row r="15" spans="1:5" s="52" customFormat="1" ht="12.75">
      <c r="A15" s="47">
        <v>630</v>
      </c>
      <c r="B15" s="48"/>
      <c r="C15" s="49"/>
      <c r="D15" s="50" t="s">
        <v>17</v>
      </c>
      <c r="E15" s="51">
        <f>SUM(E16)</f>
        <v>40000</v>
      </c>
    </row>
    <row r="16" spans="1:5" ht="25.5">
      <c r="A16" s="14"/>
      <c r="B16" s="15">
        <v>63003</v>
      </c>
      <c r="C16" s="16"/>
      <c r="D16" s="17" t="s">
        <v>18</v>
      </c>
      <c r="E16" s="18">
        <f>SUM(E17)</f>
        <v>40000</v>
      </c>
    </row>
    <row r="17" spans="1:5" ht="66.75" customHeight="1">
      <c r="A17" s="14"/>
      <c r="B17" s="15"/>
      <c r="C17" s="16">
        <v>2700</v>
      </c>
      <c r="D17" s="17" t="s">
        <v>84</v>
      </c>
      <c r="E17" s="18">
        <v>40000</v>
      </c>
    </row>
    <row r="18" spans="1:5" s="52" customFormat="1" ht="12" customHeight="1">
      <c r="A18" s="47">
        <v>700</v>
      </c>
      <c r="B18" s="48"/>
      <c r="C18" s="49"/>
      <c r="D18" s="50" t="s">
        <v>21</v>
      </c>
      <c r="E18" s="51">
        <f>SUM(E19)</f>
        <v>9800000</v>
      </c>
    </row>
    <row r="19" spans="1:5" ht="15.75" customHeight="1">
      <c r="A19" s="14"/>
      <c r="B19" s="15">
        <v>70005</v>
      </c>
      <c r="C19" s="16"/>
      <c r="D19" s="17" t="s">
        <v>22</v>
      </c>
      <c r="E19" s="18">
        <f>SUM(E20:E25)</f>
        <v>9800000</v>
      </c>
    </row>
    <row r="20" spans="1:5" ht="27.75" customHeight="1">
      <c r="A20" s="14"/>
      <c r="B20" s="15"/>
      <c r="C20" s="19" t="s">
        <v>23</v>
      </c>
      <c r="D20" s="17" t="s">
        <v>24</v>
      </c>
      <c r="E20" s="18">
        <v>830000</v>
      </c>
    </row>
    <row r="21" spans="1:5" ht="53.25" customHeight="1">
      <c r="A21" s="14"/>
      <c r="B21" s="15"/>
      <c r="C21" s="19" t="s">
        <v>25</v>
      </c>
      <c r="D21" s="17" t="s">
        <v>26</v>
      </c>
      <c r="E21" s="18">
        <v>500000</v>
      </c>
    </row>
    <row r="22" spans="1:5" ht="75.75" customHeight="1">
      <c r="A22" s="14"/>
      <c r="B22" s="15"/>
      <c r="C22" s="19" t="s">
        <v>27</v>
      </c>
      <c r="D22" s="17" t="s">
        <v>28</v>
      </c>
      <c r="E22" s="18">
        <v>1300000</v>
      </c>
    </row>
    <row r="23" spans="1:5" ht="51">
      <c r="A23" s="14"/>
      <c r="B23" s="15"/>
      <c r="C23" s="19" t="s">
        <v>29</v>
      </c>
      <c r="D23" s="17" t="s">
        <v>101</v>
      </c>
      <c r="E23" s="18">
        <v>160000</v>
      </c>
    </row>
    <row r="24" spans="1:5" ht="24.75" customHeight="1">
      <c r="A24" s="26"/>
      <c r="B24" s="27"/>
      <c r="C24" s="19" t="s">
        <v>31</v>
      </c>
      <c r="D24" s="17" t="s">
        <v>32</v>
      </c>
      <c r="E24" s="28">
        <v>7000000</v>
      </c>
    </row>
    <row r="25" spans="1:5" ht="12.75">
      <c r="A25" s="26"/>
      <c r="B25" s="27"/>
      <c r="C25" s="19" t="s">
        <v>33</v>
      </c>
      <c r="D25" s="17" t="s">
        <v>34</v>
      </c>
      <c r="E25" s="28">
        <v>10000</v>
      </c>
    </row>
    <row r="26" spans="1:5" s="52" customFormat="1" ht="12.75">
      <c r="A26" s="54">
        <v>750</v>
      </c>
      <c r="B26" s="55"/>
      <c r="C26" s="49"/>
      <c r="D26" s="50" t="s">
        <v>35</v>
      </c>
      <c r="E26" s="56">
        <f>SUM(E27)</f>
        <v>200000</v>
      </c>
    </row>
    <row r="27" spans="1:5" ht="12.75">
      <c r="A27" s="26"/>
      <c r="B27" s="27">
        <v>75023</v>
      </c>
      <c r="C27" s="16"/>
      <c r="D27" s="32" t="s">
        <v>102</v>
      </c>
      <c r="E27" s="28">
        <f>SUM(E28:E29)</f>
        <v>200000</v>
      </c>
    </row>
    <row r="28" spans="1:5" ht="27" customHeight="1">
      <c r="A28" s="26"/>
      <c r="B28" s="27"/>
      <c r="C28" s="19" t="s">
        <v>39</v>
      </c>
      <c r="D28" s="17" t="s">
        <v>40</v>
      </c>
      <c r="E28" s="28">
        <v>150000</v>
      </c>
    </row>
    <row r="29" spans="1:5" ht="12.75">
      <c r="A29" s="26"/>
      <c r="B29" s="27"/>
      <c r="C29" s="19" t="s">
        <v>19</v>
      </c>
      <c r="D29" s="17" t="s">
        <v>20</v>
      </c>
      <c r="E29" s="28">
        <v>50000</v>
      </c>
    </row>
    <row r="30" spans="1:5" s="52" customFormat="1" ht="52.5" customHeight="1">
      <c r="A30" s="54">
        <v>756</v>
      </c>
      <c r="B30" s="55"/>
      <c r="C30" s="49"/>
      <c r="D30" s="50" t="s">
        <v>43</v>
      </c>
      <c r="E30" s="56">
        <f>SUM(E31+E34+E41+E52+E55)</f>
        <v>11539038</v>
      </c>
    </row>
    <row r="31" spans="1:5" ht="25.5" customHeight="1">
      <c r="A31" s="26"/>
      <c r="B31" s="27">
        <v>75601</v>
      </c>
      <c r="C31" s="16"/>
      <c r="D31" s="17" t="s">
        <v>44</v>
      </c>
      <c r="E31" s="28">
        <f>SUM(E32:E33)</f>
        <v>121000</v>
      </c>
    </row>
    <row r="32" spans="1:5" ht="38.25" customHeight="1">
      <c r="A32" s="26"/>
      <c r="B32" s="27"/>
      <c r="C32" s="19" t="s">
        <v>45</v>
      </c>
      <c r="D32" s="17" t="s">
        <v>46</v>
      </c>
      <c r="E32" s="28">
        <v>120000</v>
      </c>
    </row>
    <row r="33" spans="1:5" ht="24.75" customHeight="1">
      <c r="A33" s="26"/>
      <c r="B33" s="27"/>
      <c r="C33" s="19" t="s">
        <v>47</v>
      </c>
      <c r="D33" s="17" t="s">
        <v>48</v>
      </c>
      <c r="E33" s="28">
        <v>1000</v>
      </c>
    </row>
    <row r="34" spans="1:5" ht="63.75">
      <c r="A34" s="26"/>
      <c r="B34" s="27">
        <v>75615</v>
      </c>
      <c r="C34" s="16"/>
      <c r="D34" s="17" t="s">
        <v>49</v>
      </c>
      <c r="E34" s="28">
        <f>SUM(E35:E40)</f>
        <v>4228900</v>
      </c>
    </row>
    <row r="35" spans="1:5" ht="12.75">
      <c r="A35" s="26"/>
      <c r="B35" s="27"/>
      <c r="C35" s="19" t="s">
        <v>50</v>
      </c>
      <c r="D35" s="32" t="s">
        <v>51</v>
      </c>
      <c r="E35" s="28">
        <v>4044000</v>
      </c>
    </row>
    <row r="36" spans="1:5" ht="12.75">
      <c r="A36" s="26"/>
      <c r="B36" s="27"/>
      <c r="C36" s="19" t="s">
        <v>52</v>
      </c>
      <c r="D36" s="32" t="s">
        <v>53</v>
      </c>
      <c r="E36" s="28">
        <v>4900</v>
      </c>
    </row>
    <row r="37" spans="1:5" ht="12.75">
      <c r="A37" s="26"/>
      <c r="B37" s="27"/>
      <c r="C37" s="19" t="s">
        <v>54</v>
      </c>
      <c r="D37" s="32" t="s">
        <v>55</v>
      </c>
      <c r="E37" s="28">
        <v>15000</v>
      </c>
    </row>
    <row r="38" spans="1:5" ht="12.75">
      <c r="A38" s="26"/>
      <c r="B38" s="27"/>
      <c r="C38" s="19" t="s">
        <v>56</v>
      </c>
      <c r="D38" s="32" t="s">
        <v>103</v>
      </c>
      <c r="E38" s="28">
        <v>15000</v>
      </c>
    </row>
    <row r="39" spans="1:5" ht="12.75">
      <c r="A39" s="26"/>
      <c r="B39" s="27"/>
      <c r="C39" s="19" t="s">
        <v>58</v>
      </c>
      <c r="D39" s="32" t="s">
        <v>59</v>
      </c>
      <c r="E39" s="28">
        <v>50000</v>
      </c>
    </row>
    <row r="40" spans="1:5" ht="25.5">
      <c r="A40" s="26"/>
      <c r="B40" s="27"/>
      <c r="C40" s="19" t="s">
        <v>47</v>
      </c>
      <c r="D40" s="17" t="s">
        <v>48</v>
      </c>
      <c r="E40" s="28">
        <v>100000</v>
      </c>
    </row>
    <row r="41" spans="1:5" ht="63.75">
      <c r="A41" s="26"/>
      <c r="B41" s="27">
        <v>75616</v>
      </c>
      <c r="C41" s="16"/>
      <c r="D41" s="17" t="s">
        <v>60</v>
      </c>
      <c r="E41" s="28">
        <f>SUM(E42:E51)</f>
        <v>5054000</v>
      </c>
    </row>
    <row r="42" spans="1:5" ht="12.75">
      <c r="A42" s="26"/>
      <c r="B42" s="27"/>
      <c r="C42" s="19" t="s">
        <v>50</v>
      </c>
      <c r="D42" s="32" t="s">
        <v>51</v>
      </c>
      <c r="E42" s="28">
        <v>3083000</v>
      </c>
    </row>
    <row r="43" spans="1:5" ht="12.75">
      <c r="A43" s="26"/>
      <c r="B43" s="27"/>
      <c r="C43" s="19" t="s">
        <v>52</v>
      </c>
      <c r="D43" s="32" t="s">
        <v>53</v>
      </c>
      <c r="E43" s="28">
        <v>74000</v>
      </c>
    </row>
    <row r="44" spans="1:5" ht="12.75">
      <c r="A44" s="26"/>
      <c r="B44" s="27"/>
      <c r="C44" s="19" t="s">
        <v>54</v>
      </c>
      <c r="D44" s="32" t="s">
        <v>55</v>
      </c>
      <c r="E44" s="28">
        <v>1000</v>
      </c>
    </row>
    <row r="45" spans="1:5" ht="12.75">
      <c r="A45" s="26"/>
      <c r="B45" s="27"/>
      <c r="C45" s="19" t="s">
        <v>56</v>
      </c>
      <c r="D45" s="32" t="s">
        <v>103</v>
      </c>
      <c r="E45" s="28">
        <v>25000</v>
      </c>
    </row>
    <row r="46" spans="1:5" ht="12.75">
      <c r="A46" s="26"/>
      <c r="B46" s="27"/>
      <c r="C46" s="19" t="s">
        <v>61</v>
      </c>
      <c r="D46" s="32" t="s">
        <v>62</v>
      </c>
      <c r="E46" s="28">
        <v>40000</v>
      </c>
    </row>
    <row r="47" spans="1:5" ht="12.75">
      <c r="A47" s="26"/>
      <c r="B47" s="27"/>
      <c r="C47" s="19" t="s">
        <v>63</v>
      </c>
      <c r="D47" s="32" t="s">
        <v>64</v>
      </c>
      <c r="E47" s="28">
        <v>1000</v>
      </c>
    </row>
    <row r="48" spans="1:5" ht="12.75">
      <c r="A48" s="26"/>
      <c r="B48" s="27"/>
      <c r="C48" s="19" t="s">
        <v>65</v>
      </c>
      <c r="D48" s="32" t="s">
        <v>66</v>
      </c>
      <c r="E48" s="28">
        <v>480000</v>
      </c>
    </row>
    <row r="49" spans="1:5" ht="12.75">
      <c r="A49" s="26"/>
      <c r="B49" s="27"/>
      <c r="C49" s="19" t="s">
        <v>67</v>
      </c>
      <c r="D49" s="32" t="s">
        <v>68</v>
      </c>
      <c r="E49" s="28">
        <v>950000</v>
      </c>
    </row>
    <row r="50" spans="1:5" ht="12.75">
      <c r="A50" s="26"/>
      <c r="B50" s="27"/>
      <c r="C50" s="19" t="s">
        <v>58</v>
      </c>
      <c r="D50" s="32" t="s">
        <v>59</v>
      </c>
      <c r="E50" s="28">
        <v>380000</v>
      </c>
    </row>
    <row r="51" spans="1:5" ht="28.5" customHeight="1">
      <c r="A51" s="26"/>
      <c r="B51" s="27"/>
      <c r="C51" s="19" t="s">
        <v>47</v>
      </c>
      <c r="D51" s="17" t="s">
        <v>48</v>
      </c>
      <c r="E51" s="28">
        <v>20000</v>
      </c>
    </row>
    <row r="52" spans="1:5" ht="39" customHeight="1">
      <c r="A52" s="26"/>
      <c r="B52" s="27">
        <v>75618</v>
      </c>
      <c r="C52" s="16"/>
      <c r="D52" s="17" t="s">
        <v>69</v>
      </c>
      <c r="E52" s="28">
        <f>SUM(E53:E54)</f>
        <v>430000</v>
      </c>
    </row>
    <row r="53" spans="1:5" ht="12.75">
      <c r="A53" s="26"/>
      <c r="B53" s="27"/>
      <c r="C53" s="19" t="s">
        <v>70</v>
      </c>
      <c r="D53" s="32" t="s">
        <v>71</v>
      </c>
      <c r="E53" s="28">
        <v>50000</v>
      </c>
    </row>
    <row r="54" spans="1:5" ht="29.25" customHeight="1">
      <c r="A54" s="26"/>
      <c r="B54" s="27"/>
      <c r="C54" s="19" t="s">
        <v>72</v>
      </c>
      <c r="D54" s="17" t="s">
        <v>73</v>
      </c>
      <c r="E54" s="28">
        <v>380000</v>
      </c>
    </row>
    <row r="55" spans="1:5" ht="25.5">
      <c r="A55" s="26"/>
      <c r="B55" s="27">
        <v>75621</v>
      </c>
      <c r="C55" s="16"/>
      <c r="D55" s="17" t="s">
        <v>74</v>
      </c>
      <c r="E55" s="28">
        <f>SUM(E56:E57)</f>
        <v>1705138</v>
      </c>
    </row>
    <row r="56" spans="1:5" ht="12.75">
      <c r="A56" s="26"/>
      <c r="B56" s="27"/>
      <c r="C56" s="19" t="s">
        <v>75</v>
      </c>
      <c r="D56" s="32" t="s">
        <v>76</v>
      </c>
      <c r="E56" s="28">
        <v>1700138</v>
      </c>
    </row>
    <row r="57" spans="1:5" ht="12.75">
      <c r="A57" s="26"/>
      <c r="B57" s="27"/>
      <c r="C57" s="19" t="s">
        <v>77</v>
      </c>
      <c r="D57" s="32" t="s">
        <v>78</v>
      </c>
      <c r="E57" s="28">
        <v>5000</v>
      </c>
    </row>
    <row r="58" spans="1:5" s="52" customFormat="1" ht="12.75">
      <c r="A58" s="54">
        <v>758</v>
      </c>
      <c r="B58" s="55"/>
      <c r="C58" s="49"/>
      <c r="D58" s="57" t="s">
        <v>79</v>
      </c>
      <c r="E58" s="56">
        <f>SUM(E59)</f>
        <v>2211065</v>
      </c>
    </row>
    <row r="59" spans="1:5" ht="24" customHeight="1">
      <c r="A59" s="26"/>
      <c r="B59" s="27">
        <v>75801</v>
      </c>
      <c r="C59" s="16"/>
      <c r="D59" s="17" t="s">
        <v>80</v>
      </c>
      <c r="E59" s="28">
        <f>SUM(E60)</f>
        <v>2211065</v>
      </c>
    </row>
    <row r="60" spans="1:5" ht="12.75">
      <c r="A60" s="26"/>
      <c r="B60" s="27"/>
      <c r="C60" s="16">
        <v>2920</v>
      </c>
      <c r="D60" s="32" t="s">
        <v>81</v>
      </c>
      <c r="E60" s="28">
        <v>2211065</v>
      </c>
    </row>
    <row r="61" spans="1:5" s="52" customFormat="1" ht="12.75">
      <c r="A61" s="54">
        <v>801</v>
      </c>
      <c r="B61" s="55"/>
      <c r="C61" s="49"/>
      <c r="D61" s="57" t="s">
        <v>82</v>
      </c>
      <c r="E61" s="56">
        <f>SUM(E62)</f>
        <v>700000</v>
      </c>
    </row>
    <row r="62" spans="1:5" ht="12.75">
      <c r="A62" s="26"/>
      <c r="B62" s="27">
        <v>80101</v>
      </c>
      <c r="C62" s="16"/>
      <c r="D62" s="32" t="s">
        <v>83</v>
      </c>
      <c r="E62" s="28">
        <f>SUM(E63:E64)</f>
        <v>700000</v>
      </c>
    </row>
    <row r="63" spans="1:5" ht="76.5" customHeight="1">
      <c r="A63" s="26"/>
      <c r="B63" s="27"/>
      <c r="C63" s="19" t="s">
        <v>27</v>
      </c>
      <c r="D63" s="17" t="s">
        <v>104</v>
      </c>
      <c r="E63" s="28">
        <v>200000</v>
      </c>
    </row>
    <row r="64" spans="1:5" ht="66.75" customHeight="1">
      <c r="A64" s="14"/>
      <c r="B64" s="15"/>
      <c r="C64" s="16">
        <v>2700</v>
      </c>
      <c r="D64" s="17" t="s">
        <v>84</v>
      </c>
      <c r="E64" s="18">
        <v>500000</v>
      </c>
    </row>
    <row r="65" spans="1:5" s="52" customFormat="1" ht="12.75">
      <c r="A65" s="54">
        <v>852</v>
      </c>
      <c r="B65" s="55"/>
      <c r="C65" s="49"/>
      <c r="D65" s="57" t="s">
        <v>85</v>
      </c>
      <c r="E65" s="56">
        <f>SUM(E66+E68+E70)</f>
        <v>151000</v>
      </c>
    </row>
    <row r="66" spans="1:5" ht="25.5" customHeight="1">
      <c r="A66" s="26"/>
      <c r="B66" s="27">
        <v>85214</v>
      </c>
      <c r="C66" s="16"/>
      <c r="D66" s="17" t="s">
        <v>88</v>
      </c>
      <c r="E66" s="28">
        <f>SUM(E67)</f>
        <v>49000</v>
      </c>
    </row>
    <row r="67" spans="1:5" ht="38.25">
      <c r="A67" s="26"/>
      <c r="B67" s="27"/>
      <c r="C67" s="19" t="s">
        <v>89</v>
      </c>
      <c r="D67" s="17" t="s">
        <v>90</v>
      </c>
      <c r="E67" s="28">
        <v>49000</v>
      </c>
    </row>
    <row r="68" spans="1:5" ht="12.75">
      <c r="A68" s="26"/>
      <c r="B68" s="27">
        <v>85219</v>
      </c>
      <c r="C68" s="16"/>
      <c r="D68" s="17" t="s">
        <v>91</v>
      </c>
      <c r="E68" s="28">
        <f>SUM(E69)</f>
        <v>81000</v>
      </c>
    </row>
    <row r="69" spans="1:5" ht="48.75" customHeight="1">
      <c r="A69" s="26"/>
      <c r="B69" s="27"/>
      <c r="C69" s="19" t="s">
        <v>89</v>
      </c>
      <c r="D69" s="17" t="s">
        <v>90</v>
      </c>
      <c r="E69" s="28">
        <v>81000</v>
      </c>
    </row>
    <row r="70" spans="1:5" ht="12.75">
      <c r="A70" s="26"/>
      <c r="B70" s="27">
        <v>85295</v>
      </c>
      <c r="C70" s="16"/>
      <c r="D70" s="17" t="s">
        <v>92</v>
      </c>
      <c r="E70" s="28">
        <f>SUM(E71)</f>
        <v>21000</v>
      </c>
    </row>
    <row r="71" spans="1:5" ht="38.25">
      <c r="A71" s="26"/>
      <c r="B71" s="27"/>
      <c r="C71" s="19" t="s">
        <v>89</v>
      </c>
      <c r="D71" s="17" t="s">
        <v>90</v>
      </c>
      <c r="E71" s="28">
        <v>21000</v>
      </c>
    </row>
    <row r="72" spans="1:5" s="52" customFormat="1" ht="25.5">
      <c r="A72" s="54">
        <v>900</v>
      </c>
      <c r="B72" s="55"/>
      <c r="C72" s="49"/>
      <c r="D72" s="50" t="s">
        <v>93</v>
      </c>
      <c r="E72" s="56">
        <f>SUM(E73+E75)</f>
        <v>6125000</v>
      </c>
    </row>
    <row r="73" spans="1:5" ht="12.75">
      <c r="A73" s="26"/>
      <c r="B73" s="27">
        <v>90001</v>
      </c>
      <c r="C73" s="16"/>
      <c r="D73" s="17" t="s">
        <v>94</v>
      </c>
      <c r="E73" s="28">
        <f>SUM(E74)</f>
        <v>125000</v>
      </c>
    </row>
    <row r="74" spans="1:5" ht="25.5">
      <c r="A74" s="26"/>
      <c r="B74" s="27"/>
      <c r="C74" s="16">
        <v>2370</v>
      </c>
      <c r="D74" s="17" t="s">
        <v>95</v>
      </c>
      <c r="E74" s="28">
        <v>125000</v>
      </c>
    </row>
    <row r="75" spans="1:5" ht="14.25" customHeight="1">
      <c r="A75" s="26"/>
      <c r="B75" s="27">
        <v>90095</v>
      </c>
      <c r="C75" s="16"/>
      <c r="D75" s="17" t="s">
        <v>92</v>
      </c>
      <c r="E75" s="28">
        <f>SUM(E76:E76)</f>
        <v>6000000</v>
      </c>
    </row>
    <row r="76" spans="1:5" ht="29.25" customHeight="1">
      <c r="A76" s="26"/>
      <c r="B76" s="27"/>
      <c r="C76" s="19" t="s">
        <v>31</v>
      </c>
      <c r="D76" s="17" t="s">
        <v>96</v>
      </c>
      <c r="E76" s="28">
        <v>6000000</v>
      </c>
    </row>
    <row r="77" spans="1:5" ht="12.75">
      <c r="A77" s="178" t="s">
        <v>97</v>
      </c>
      <c r="B77" s="178"/>
      <c r="C77" s="178"/>
      <c r="D77" s="178"/>
      <c r="E77" s="58">
        <f>SUM(E7+E12+E15+E18+E26+E30+E58+E61+E65+E72)</f>
        <v>31229103</v>
      </c>
    </row>
    <row r="80" ht="12.75">
      <c r="E80" s="37">
        <f>SUM(E7:E76)/3</f>
        <v>31229103</v>
      </c>
    </row>
  </sheetData>
  <sheetProtection/>
  <mergeCells count="2">
    <mergeCell ref="B2:D2"/>
    <mergeCell ref="A77:D7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2"/>
  <sheetViews>
    <sheetView zoomScale="75" zoomScaleNormal="75" zoomScaleSheetLayoutView="75" zoomScalePageLayoutView="0" workbookViewId="0" topLeftCell="A10">
      <selection activeCell="F13" sqref="F13"/>
    </sheetView>
  </sheetViews>
  <sheetFormatPr defaultColWidth="9.140625" defaultRowHeight="12.75"/>
  <cols>
    <col min="1" max="1" width="5.7109375" style="0" customWidth="1"/>
    <col min="2" max="3" width="9.8515625" style="0" customWidth="1"/>
    <col min="4" max="4" width="9.8515625" style="59" customWidth="1"/>
    <col min="5" max="5" width="60.28125" style="0" customWidth="1"/>
    <col min="6" max="6" width="22.140625" style="0" customWidth="1"/>
  </cols>
  <sheetData>
    <row r="2" spans="2:6" ht="69" customHeight="1">
      <c r="B2" s="38"/>
      <c r="C2" s="38"/>
      <c r="D2" s="38"/>
      <c r="E2" s="38"/>
      <c r="F2" s="60" t="s">
        <v>105</v>
      </c>
    </row>
    <row r="3" spans="2:6" ht="18" customHeight="1">
      <c r="B3" s="38"/>
      <c r="C3" s="38"/>
      <c r="D3" s="38"/>
      <c r="E3" s="38"/>
      <c r="F3" s="40"/>
    </row>
    <row r="4" spans="2:6" ht="77.25" customHeight="1">
      <c r="B4" s="38"/>
      <c r="C4" s="38"/>
      <c r="D4" s="176" t="s">
        <v>106</v>
      </c>
      <c r="E4" s="176"/>
      <c r="F4" s="176"/>
    </row>
    <row r="5" spans="2:6" ht="12" customHeight="1">
      <c r="B5" s="38"/>
      <c r="C5" s="38"/>
      <c r="D5" s="61"/>
      <c r="E5" s="62"/>
      <c r="F5" s="62"/>
    </row>
    <row r="6" spans="2:6" ht="12" customHeight="1">
      <c r="B6" s="38"/>
      <c r="C6" s="38"/>
      <c r="D6" s="61"/>
      <c r="E6" s="62"/>
      <c r="F6" s="62"/>
    </row>
    <row r="8" spans="2:6" ht="36" customHeight="1">
      <c r="B8" s="5" t="s">
        <v>3</v>
      </c>
      <c r="C8" s="5" t="s">
        <v>107</v>
      </c>
      <c r="D8" s="5" t="s">
        <v>5</v>
      </c>
      <c r="E8" s="6" t="s">
        <v>6</v>
      </c>
      <c r="F8" s="6" t="s">
        <v>100</v>
      </c>
    </row>
    <row r="9" spans="2:6" ht="11.25" customHeight="1">
      <c r="B9" s="7">
        <v>1</v>
      </c>
      <c r="C9" s="7">
        <v>2</v>
      </c>
      <c r="D9" s="7">
        <v>3</v>
      </c>
      <c r="E9" s="7">
        <v>4</v>
      </c>
      <c r="F9" s="7">
        <v>5</v>
      </c>
    </row>
    <row r="10" spans="2:6" ht="42" customHeight="1">
      <c r="B10" s="63">
        <v>756</v>
      </c>
      <c r="C10" s="64"/>
      <c r="D10" s="65"/>
      <c r="E10" s="66" t="s">
        <v>43</v>
      </c>
      <c r="F10" s="67">
        <f>SUM(F11)</f>
        <v>380000</v>
      </c>
    </row>
    <row r="11" spans="2:6" ht="24.75" customHeight="1">
      <c r="B11" s="68"/>
      <c r="C11" s="69">
        <v>75618</v>
      </c>
      <c r="D11" s="69"/>
      <c r="E11" s="66" t="s">
        <v>108</v>
      </c>
      <c r="F11" s="28">
        <f>SUM(F12)</f>
        <v>380000</v>
      </c>
    </row>
    <row r="12" spans="2:6" ht="16.5" customHeight="1">
      <c r="B12" s="70"/>
      <c r="C12" s="71"/>
      <c r="D12" s="72">
        <v>480</v>
      </c>
      <c r="E12" s="73" t="s">
        <v>73</v>
      </c>
      <c r="F12" s="74">
        <v>380000</v>
      </c>
    </row>
  </sheetData>
  <sheetProtection/>
  <mergeCells count="1">
    <mergeCell ref="D4:F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zoomScaleSheetLayoutView="75" zoomScalePageLayoutView="0" workbookViewId="0" topLeftCell="B7">
      <selection activeCell="E19" sqref="E19"/>
    </sheetView>
  </sheetViews>
  <sheetFormatPr defaultColWidth="9.140625" defaultRowHeight="12.75"/>
  <cols>
    <col min="1" max="1" width="23.140625" style="0" customWidth="1"/>
    <col min="2" max="3" width="10.28125" style="0" customWidth="1"/>
    <col min="4" max="4" width="10.8515625" style="0" customWidth="1"/>
    <col min="5" max="5" width="81.8515625" style="0" customWidth="1"/>
    <col min="6" max="6" width="17.7109375" style="0" customWidth="1"/>
  </cols>
  <sheetData>
    <row r="1" spans="1:6" ht="66" customHeight="1">
      <c r="A1" s="59"/>
      <c r="B1" s="1"/>
      <c r="C1" s="1"/>
      <c r="D1" s="1"/>
      <c r="E1" s="75" t="s">
        <v>109</v>
      </c>
      <c r="F1" s="3"/>
    </row>
    <row r="2" spans="2:6" ht="78.75" customHeight="1">
      <c r="B2" s="176" t="s">
        <v>110</v>
      </c>
      <c r="C2" s="176"/>
      <c r="D2" s="176"/>
      <c r="E2" s="176"/>
      <c r="F2" s="3"/>
    </row>
    <row r="3" spans="2:6" ht="12" customHeight="1">
      <c r="B3" s="3"/>
      <c r="C3" s="3"/>
      <c r="D3" s="3"/>
      <c r="E3" s="3"/>
      <c r="F3" s="3"/>
    </row>
    <row r="4" spans="2:6" ht="17.25" customHeight="1">
      <c r="B4" s="179" t="s">
        <v>2</v>
      </c>
      <c r="C4" s="179"/>
      <c r="D4" s="179"/>
      <c r="E4" s="179"/>
      <c r="F4" s="3"/>
    </row>
    <row r="5" spans="2:6" ht="36" customHeight="1">
      <c r="B5" s="76" t="s">
        <v>3</v>
      </c>
      <c r="C5" s="77" t="s">
        <v>4</v>
      </c>
      <c r="D5" s="77" t="s">
        <v>5</v>
      </c>
      <c r="E5" s="78" t="s">
        <v>6</v>
      </c>
      <c r="F5" s="79" t="s">
        <v>100</v>
      </c>
    </row>
    <row r="6" spans="2:6" ht="15">
      <c r="B6" s="80">
        <v>1</v>
      </c>
      <c r="C6" s="80">
        <v>2</v>
      </c>
      <c r="D6" s="80">
        <v>3</v>
      </c>
      <c r="E6" s="80">
        <v>4</v>
      </c>
      <c r="F6" s="80">
        <v>5</v>
      </c>
    </row>
    <row r="7" spans="2:6" ht="15">
      <c r="B7" s="81">
        <v>750</v>
      </c>
      <c r="C7" s="82"/>
      <c r="D7" s="83"/>
      <c r="E7" s="84" t="s">
        <v>35</v>
      </c>
      <c r="F7" s="85">
        <f>SUM(F8)</f>
        <v>58000</v>
      </c>
    </row>
    <row r="8" spans="2:6" ht="18" customHeight="1">
      <c r="B8" s="81"/>
      <c r="C8" s="82">
        <v>75011</v>
      </c>
      <c r="D8" s="83"/>
      <c r="E8" s="84" t="s">
        <v>36</v>
      </c>
      <c r="F8" s="85">
        <f>SUM(F9)</f>
        <v>58000</v>
      </c>
    </row>
    <row r="9" spans="2:6" ht="30.75" customHeight="1">
      <c r="B9" s="81"/>
      <c r="C9" s="82"/>
      <c r="D9" s="83">
        <v>2010</v>
      </c>
      <c r="E9" s="84" t="s">
        <v>37</v>
      </c>
      <c r="F9" s="85">
        <v>58000</v>
      </c>
    </row>
    <row r="10" spans="2:6" ht="30" customHeight="1">
      <c r="B10" s="81">
        <v>751</v>
      </c>
      <c r="C10" s="82"/>
      <c r="D10" s="83"/>
      <c r="E10" s="84" t="s">
        <v>41</v>
      </c>
      <c r="F10" s="85">
        <f>SUM(F11)</f>
        <v>576</v>
      </c>
    </row>
    <row r="11" spans="2:6" ht="15.75" customHeight="1">
      <c r="B11" s="81"/>
      <c r="C11" s="82">
        <v>75101</v>
      </c>
      <c r="D11" s="83"/>
      <c r="E11" s="84" t="s">
        <v>42</v>
      </c>
      <c r="F11" s="85">
        <f>SUM(F12)</f>
        <v>576</v>
      </c>
    </row>
    <row r="12" spans="2:6" ht="31.5" customHeight="1">
      <c r="B12" s="81"/>
      <c r="C12" s="82"/>
      <c r="D12" s="83">
        <v>2010</v>
      </c>
      <c r="E12" s="84" t="s">
        <v>37</v>
      </c>
      <c r="F12" s="85">
        <v>576</v>
      </c>
    </row>
    <row r="13" spans="2:6" ht="15">
      <c r="B13" s="81">
        <v>852</v>
      </c>
      <c r="C13" s="82"/>
      <c r="D13" s="83"/>
      <c r="E13" s="86" t="s">
        <v>85</v>
      </c>
      <c r="F13" s="85">
        <f>SUM(F14+F16+F18)</f>
        <v>922000</v>
      </c>
    </row>
    <row r="14" spans="2:6" ht="30">
      <c r="B14" s="81"/>
      <c r="C14" s="82">
        <v>85212</v>
      </c>
      <c r="D14" s="83"/>
      <c r="E14" s="84" t="s">
        <v>86</v>
      </c>
      <c r="F14" s="85">
        <f>SUM(F15)</f>
        <v>856000</v>
      </c>
    </row>
    <row r="15" spans="2:6" ht="30">
      <c r="B15" s="81"/>
      <c r="C15" s="82"/>
      <c r="D15" s="83">
        <v>2010</v>
      </c>
      <c r="E15" s="84" t="s">
        <v>37</v>
      </c>
      <c r="F15" s="85">
        <v>856000</v>
      </c>
    </row>
    <row r="16" spans="2:6" ht="30.75" customHeight="1">
      <c r="B16" s="81"/>
      <c r="C16" s="82">
        <v>85213</v>
      </c>
      <c r="D16" s="83"/>
      <c r="E16" s="84" t="s">
        <v>87</v>
      </c>
      <c r="F16" s="85">
        <f>SUM(F17)</f>
        <v>9000</v>
      </c>
    </row>
    <row r="17" spans="2:6" ht="33" customHeight="1">
      <c r="B17" s="81"/>
      <c r="C17" s="82"/>
      <c r="D17" s="83">
        <v>2010</v>
      </c>
      <c r="E17" s="84" t="s">
        <v>37</v>
      </c>
      <c r="F17" s="85">
        <v>9000</v>
      </c>
    </row>
    <row r="18" spans="2:6" ht="18" customHeight="1">
      <c r="B18" s="81"/>
      <c r="C18" s="82">
        <v>85214</v>
      </c>
      <c r="D18" s="83"/>
      <c r="E18" s="84" t="s">
        <v>88</v>
      </c>
      <c r="F18" s="85">
        <f>SUM(F19)</f>
        <v>57000</v>
      </c>
    </row>
    <row r="19" spans="2:6" ht="30.75" customHeight="1">
      <c r="B19" s="81"/>
      <c r="C19" s="82"/>
      <c r="D19" s="83">
        <v>2010</v>
      </c>
      <c r="E19" s="84" t="s">
        <v>37</v>
      </c>
      <c r="F19" s="85">
        <v>57000</v>
      </c>
    </row>
    <row r="20" spans="2:6" ht="15.75">
      <c r="B20" s="180" t="s">
        <v>97</v>
      </c>
      <c r="C20" s="180"/>
      <c r="D20" s="180"/>
      <c r="E20" s="180"/>
      <c r="F20" s="87">
        <f>SUM(F7+F10+F13)</f>
        <v>980576</v>
      </c>
    </row>
    <row r="23" ht="12.75">
      <c r="F23" s="37">
        <f>SUM(F7:F19)/3</f>
        <v>980576</v>
      </c>
    </row>
  </sheetData>
  <sheetProtection/>
  <mergeCells count="3">
    <mergeCell ref="B2:E2"/>
    <mergeCell ref="B4:E4"/>
    <mergeCell ref="B20:E20"/>
  </mergeCells>
  <printOptions verticalCentered="1"/>
  <pageMargins left="0.8659722222222223" right="0.23611111111111113" top="0.9840277777777778" bottom="0.9840277777777778" header="0.5118055555555556" footer="0.5118055555555556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50"/>
  <sheetViews>
    <sheetView zoomScale="75" zoomScaleNormal="75" zoomScaleSheetLayoutView="75" zoomScalePageLayoutView="0" workbookViewId="0" topLeftCell="A1">
      <selection activeCell="D21" sqref="D21"/>
    </sheetView>
  </sheetViews>
  <sheetFormatPr defaultColWidth="9.140625" defaultRowHeight="12.75"/>
  <cols>
    <col min="1" max="1" width="5.8515625" style="0" customWidth="1"/>
    <col min="2" max="3" width="10.28125" style="0" customWidth="1"/>
    <col min="4" max="4" width="37.140625" style="0" customWidth="1"/>
    <col min="5" max="5" width="23.28125" style="0" customWidth="1"/>
  </cols>
  <sheetData>
    <row r="1" spans="2:5" ht="66" customHeight="1">
      <c r="B1" s="38"/>
      <c r="C1" s="38"/>
      <c r="D1" s="38"/>
      <c r="E1" s="60" t="s">
        <v>111</v>
      </c>
    </row>
    <row r="2" spans="2:5" ht="78.75" customHeight="1">
      <c r="B2" s="38"/>
      <c r="C2" s="176" t="s">
        <v>112</v>
      </c>
      <c r="D2" s="176"/>
      <c r="E2" s="176"/>
    </row>
    <row r="3" ht="12" customHeight="1"/>
    <row r="4" spans="2:5" ht="17.25" customHeight="1">
      <c r="B4" s="181" t="s">
        <v>2</v>
      </c>
      <c r="C4" s="181"/>
      <c r="D4" s="181"/>
      <c r="E4" s="181"/>
    </row>
    <row r="5" spans="2:5" ht="36" customHeight="1">
      <c r="B5" s="88" t="s">
        <v>3</v>
      </c>
      <c r="C5" s="88" t="s">
        <v>5</v>
      </c>
      <c r="D5" s="6" t="s">
        <v>6</v>
      </c>
      <c r="E5" s="89" t="s">
        <v>100</v>
      </c>
    </row>
    <row r="6" spans="2:5" ht="12.75">
      <c r="B6" s="7">
        <v>1</v>
      </c>
      <c r="C6" s="7">
        <v>2</v>
      </c>
      <c r="D6" s="7">
        <v>3</v>
      </c>
      <c r="E6" s="7">
        <v>4</v>
      </c>
    </row>
    <row r="7" spans="2:5" ht="12.75">
      <c r="B7" s="90"/>
      <c r="C7" s="91"/>
      <c r="D7" s="91"/>
      <c r="E7" s="92"/>
    </row>
    <row r="8" spans="2:5" ht="12.75">
      <c r="B8" s="90"/>
      <c r="C8" s="91"/>
      <c r="D8" s="91"/>
      <c r="E8" s="92"/>
    </row>
    <row r="9" spans="2:5" ht="12.75">
      <c r="B9" s="90"/>
      <c r="C9" s="91"/>
      <c r="D9" s="91"/>
      <c r="E9" s="92"/>
    </row>
    <row r="10" spans="2:5" ht="12.75">
      <c r="B10" s="90"/>
      <c r="C10" s="91"/>
      <c r="D10" s="91"/>
      <c r="E10" s="93"/>
    </row>
    <row r="11" spans="2:5" ht="12.75">
      <c r="B11" s="182" t="s">
        <v>97</v>
      </c>
      <c r="C11" s="182"/>
      <c r="D11" s="182"/>
      <c r="E11" s="94"/>
    </row>
    <row r="13" ht="13.5" customHeight="1"/>
    <row r="14" spans="3:5" ht="12.75">
      <c r="C14" s="4"/>
      <c r="D14" s="4"/>
      <c r="E14" s="4"/>
    </row>
    <row r="15" spans="3:5" ht="12.75">
      <c r="C15" s="4"/>
      <c r="D15" s="4"/>
      <c r="E15" s="4"/>
    </row>
    <row r="16" spans="3:5" ht="12.75">
      <c r="C16" s="4"/>
      <c r="D16" s="4"/>
      <c r="E16" s="4"/>
    </row>
    <row r="17" spans="3:5" ht="12.75">
      <c r="C17" s="4"/>
      <c r="D17" s="4"/>
      <c r="E17" s="4"/>
    </row>
    <row r="18" spans="3:5" ht="12.75">
      <c r="C18" s="4"/>
      <c r="D18" s="4"/>
      <c r="E18" s="4"/>
    </row>
    <row r="19" spans="3:5" ht="12.75">
      <c r="C19" s="4"/>
      <c r="D19" s="4"/>
      <c r="E19" s="4"/>
    </row>
    <row r="20" spans="3:5" ht="12.75">
      <c r="C20" s="4"/>
      <c r="D20" s="4"/>
      <c r="E20" s="4"/>
    </row>
    <row r="21" spans="3:5" ht="12.75">
      <c r="C21" s="4"/>
      <c r="D21" s="4"/>
      <c r="E21" s="4"/>
    </row>
    <row r="22" spans="3:5" ht="12.75">
      <c r="C22" s="4"/>
      <c r="D22" s="4"/>
      <c r="E22" s="4"/>
    </row>
    <row r="23" spans="3:5" ht="12.75">
      <c r="C23" s="4"/>
      <c r="D23" s="4"/>
      <c r="E23" s="4"/>
    </row>
    <row r="24" spans="3:5" ht="12.75">
      <c r="C24" s="4"/>
      <c r="D24" s="4"/>
      <c r="E24" s="4"/>
    </row>
    <row r="25" spans="3:5" ht="12.75">
      <c r="C25" s="4"/>
      <c r="D25" s="4"/>
      <c r="E25" s="4"/>
    </row>
    <row r="26" spans="3:5" ht="12.75">
      <c r="C26" s="4"/>
      <c r="D26" s="4"/>
      <c r="E26" s="4"/>
    </row>
    <row r="27" spans="3:5" ht="12.75">
      <c r="C27" s="4"/>
      <c r="D27" s="4"/>
      <c r="E27" s="4"/>
    </row>
    <row r="28" spans="3:5" ht="12.75">
      <c r="C28" s="4"/>
      <c r="D28" s="4"/>
      <c r="E28" s="4"/>
    </row>
    <row r="29" spans="3:5" ht="12.75">
      <c r="C29" s="4"/>
      <c r="D29" s="4"/>
      <c r="E29" s="4"/>
    </row>
    <row r="30" spans="3:5" ht="12.75">
      <c r="C30" s="4"/>
      <c r="D30" s="4"/>
      <c r="E30" s="4"/>
    </row>
    <row r="31" spans="3:5" ht="12.75">
      <c r="C31" s="4"/>
      <c r="D31" s="4"/>
      <c r="E31" s="4"/>
    </row>
    <row r="32" spans="3:5" ht="12.75">
      <c r="C32" s="4"/>
      <c r="D32" s="4"/>
      <c r="E32" s="4"/>
    </row>
    <row r="33" spans="3:5" ht="12.75">
      <c r="C33" s="4"/>
      <c r="D33" s="4"/>
      <c r="E33" s="4"/>
    </row>
    <row r="34" spans="3:5" ht="12.75">
      <c r="C34" s="4"/>
      <c r="D34" s="4"/>
      <c r="E34" s="4"/>
    </row>
    <row r="35" spans="3:5" ht="12.75">
      <c r="C35" s="4"/>
      <c r="D35" s="4"/>
      <c r="E35" s="4"/>
    </row>
    <row r="36" spans="3:5" ht="12.75">
      <c r="C36" s="4"/>
      <c r="D36" s="4"/>
      <c r="E36" s="4"/>
    </row>
    <row r="37" spans="3:5" ht="12.75">
      <c r="C37" s="4"/>
      <c r="D37" s="4"/>
      <c r="E37" s="4"/>
    </row>
    <row r="38" spans="3:5" ht="12.75">
      <c r="C38" s="4"/>
      <c r="D38" s="4"/>
      <c r="E38" s="4"/>
    </row>
    <row r="39" spans="3:5" ht="12.75">
      <c r="C39" s="4"/>
      <c r="D39" s="4"/>
      <c r="E39" s="4"/>
    </row>
    <row r="40" spans="3:5" ht="12.75">
      <c r="C40" s="4"/>
      <c r="D40" s="4"/>
      <c r="E40" s="4"/>
    </row>
    <row r="41" spans="3:5" ht="12.75">
      <c r="C41" s="4"/>
      <c r="D41" s="4"/>
      <c r="E41" s="4"/>
    </row>
    <row r="42" spans="3:5" ht="12.75">
      <c r="C42" s="4"/>
      <c r="D42" s="4"/>
      <c r="E42" s="4"/>
    </row>
    <row r="43" spans="3:5" ht="12.75">
      <c r="C43" s="4"/>
      <c r="D43" s="4"/>
      <c r="E43" s="4"/>
    </row>
    <row r="44" spans="3:5" ht="12.75">
      <c r="C44" s="4"/>
      <c r="D44" s="4"/>
      <c r="E44" s="4"/>
    </row>
    <row r="45" spans="3:5" ht="12.75">
      <c r="C45" s="4"/>
      <c r="D45" s="4"/>
      <c r="E45" s="4"/>
    </row>
    <row r="46" spans="3:5" ht="12.75">
      <c r="C46" s="4"/>
      <c r="D46" s="4"/>
      <c r="E46" s="4"/>
    </row>
    <row r="47" spans="3:5" ht="12.75">
      <c r="C47" s="4"/>
      <c r="D47" s="4"/>
      <c r="E47" s="4"/>
    </row>
    <row r="48" spans="3:5" ht="12.75">
      <c r="C48" s="4"/>
      <c r="D48" s="4"/>
      <c r="E48" s="4"/>
    </row>
    <row r="49" spans="3:5" ht="12.75">
      <c r="C49" s="4"/>
      <c r="D49" s="4"/>
      <c r="E49" s="4"/>
    </row>
    <row r="50" spans="3:5" ht="12.75">
      <c r="C50" s="4"/>
      <c r="D50" s="4"/>
      <c r="E50" s="4"/>
    </row>
  </sheetData>
  <sheetProtection/>
  <mergeCells count="3">
    <mergeCell ref="C2:E2"/>
    <mergeCell ref="B4:E4"/>
    <mergeCell ref="B11:D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1"/>
  <sheetViews>
    <sheetView zoomScale="75" zoomScaleNormal="75" zoomScaleSheetLayoutView="75" zoomScalePageLayoutView="0" workbookViewId="0" topLeftCell="A1">
      <selection activeCell="M4" sqref="M4"/>
    </sheetView>
  </sheetViews>
  <sheetFormatPr defaultColWidth="9.140625" defaultRowHeight="12.75"/>
  <cols>
    <col min="1" max="1" width="5.8515625" style="0" customWidth="1"/>
    <col min="2" max="3" width="10.28125" style="0" customWidth="1"/>
    <col min="4" max="4" width="37.140625" style="0" customWidth="1"/>
    <col min="5" max="5" width="23.28125" style="0" customWidth="1"/>
  </cols>
  <sheetData>
    <row r="1" spans="2:5" ht="66" customHeight="1">
      <c r="B1" s="38"/>
      <c r="C1" s="38"/>
      <c r="E1" s="60" t="s">
        <v>113</v>
      </c>
    </row>
    <row r="2" spans="2:5" ht="78.75" customHeight="1">
      <c r="B2" s="38"/>
      <c r="C2" s="176" t="s">
        <v>114</v>
      </c>
      <c r="D2" s="176"/>
      <c r="E2" s="176"/>
    </row>
    <row r="3" ht="12" customHeight="1"/>
    <row r="4" spans="2:5" ht="17.25" customHeight="1">
      <c r="B4" s="181" t="s">
        <v>2</v>
      </c>
      <c r="C4" s="181"/>
      <c r="D4" s="181"/>
      <c r="E4" s="181"/>
    </row>
    <row r="5" spans="2:5" ht="36" customHeight="1">
      <c r="B5" s="88" t="s">
        <v>3</v>
      </c>
      <c r="C5" s="88" t="s">
        <v>5</v>
      </c>
      <c r="D5" s="6" t="s">
        <v>6</v>
      </c>
      <c r="E5" s="89" t="s">
        <v>100</v>
      </c>
    </row>
    <row r="6" spans="2:5" ht="12.75">
      <c r="B6" s="7">
        <v>1</v>
      </c>
      <c r="C6" s="7">
        <v>2</v>
      </c>
      <c r="D6" s="7">
        <v>3</v>
      </c>
      <c r="E6" s="7">
        <v>4</v>
      </c>
    </row>
    <row r="7" spans="2:5" ht="12.75">
      <c r="B7" s="90"/>
      <c r="C7" s="91"/>
      <c r="D7" s="91"/>
      <c r="E7" s="92"/>
    </row>
    <row r="8" spans="2:5" ht="12.75">
      <c r="B8" s="90"/>
      <c r="C8" s="91"/>
      <c r="D8" s="91"/>
      <c r="E8" s="92"/>
    </row>
    <row r="9" spans="2:5" ht="12.75">
      <c r="B9" s="90"/>
      <c r="C9" s="91"/>
      <c r="D9" s="91"/>
      <c r="E9" s="92"/>
    </row>
    <row r="10" spans="2:5" ht="12.75">
      <c r="B10" s="90"/>
      <c r="C10" s="91"/>
      <c r="D10" s="91"/>
      <c r="E10" s="93"/>
    </row>
    <row r="11" spans="2:5" ht="12.75">
      <c r="B11" s="182" t="s">
        <v>97</v>
      </c>
      <c r="C11" s="182"/>
      <c r="D11" s="182"/>
      <c r="E11" s="94"/>
    </row>
  </sheetData>
  <sheetProtection/>
  <mergeCells count="3">
    <mergeCell ref="C2:E2"/>
    <mergeCell ref="B4:E4"/>
    <mergeCell ref="B11:D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1"/>
  <sheetViews>
    <sheetView zoomScale="75" zoomScaleNormal="75" zoomScaleSheetLayoutView="75" zoomScalePageLayoutView="0" workbookViewId="0" topLeftCell="A1">
      <selection activeCell="D16" sqref="D16"/>
    </sheetView>
  </sheetViews>
  <sheetFormatPr defaultColWidth="9.140625" defaultRowHeight="12.75"/>
  <cols>
    <col min="1" max="1" width="5.8515625" style="0" customWidth="1"/>
    <col min="2" max="3" width="10.28125" style="0" customWidth="1"/>
    <col min="4" max="4" width="37.140625" style="0" customWidth="1"/>
    <col min="5" max="5" width="23.28125" style="0" customWidth="1"/>
  </cols>
  <sheetData>
    <row r="1" spans="2:5" ht="66" customHeight="1">
      <c r="B1" s="38"/>
      <c r="C1" s="38"/>
      <c r="D1" s="38"/>
      <c r="E1" s="60" t="s">
        <v>115</v>
      </c>
    </row>
    <row r="2" spans="2:5" ht="78.75" customHeight="1">
      <c r="B2" s="38"/>
      <c r="C2" s="176" t="s">
        <v>116</v>
      </c>
      <c r="D2" s="176"/>
      <c r="E2" s="176"/>
    </row>
    <row r="3" ht="12" customHeight="1"/>
    <row r="4" spans="2:5" ht="17.25" customHeight="1">
      <c r="B4" s="181" t="s">
        <v>2</v>
      </c>
      <c r="C4" s="181"/>
      <c r="D4" s="181"/>
      <c r="E4" s="181"/>
    </row>
    <row r="5" spans="2:5" ht="36" customHeight="1">
      <c r="B5" s="88" t="s">
        <v>3</v>
      </c>
      <c r="C5" s="88" t="s">
        <v>5</v>
      </c>
      <c r="D5" s="6" t="s">
        <v>6</v>
      </c>
      <c r="E5" s="89" t="s">
        <v>100</v>
      </c>
    </row>
    <row r="6" spans="2:5" ht="12.75">
      <c r="B6" s="7">
        <v>1</v>
      </c>
      <c r="C6" s="7">
        <v>2</v>
      </c>
      <c r="D6" s="7">
        <v>3</v>
      </c>
      <c r="E6" s="7">
        <v>4</v>
      </c>
    </row>
    <row r="7" spans="2:5" ht="12.75">
      <c r="B7" s="90"/>
      <c r="C7" s="91"/>
      <c r="D7" s="91"/>
      <c r="E7" s="92"/>
    </row>
    <row r="8" spans="2:5" ht="12.75">
      <c r="B8" s="90"/>
      <c r="C8" s="91"/>
      <c r="D8" s="91"/>
      <c r="E8" s="92"/>
    </row>
    <row r="9" spans="2:5" ht="12.75">
      <c r="B9" s="90"/>
      <c r="C9" s="91"/>
      <c r="D9" s="91"/>
      <c r="E9" s="92"/>
    </row>
    <row r="10" spans="2:5" ht="12.75">
      <c r="B10" s="90"/>
      <c r="C10" s="91"/>
      <c r="D10" s="91"/>
      <c r="E10" s="93"/>
    </row>
    <row r="11" spans="2:5" ht="12.75">
      <c r="B11" s="182" t="s">
        <v>97</v>
      </c>
      <c r="C11" s="182"/>
      <c r="D11" s="182"/>
      <c r="E11" s="94"/>
    </row>
  </sheetData>
  <sheetProtection/>
  <mergeCells count="3">
    <mergeCell ref="C2:E2"/>
    <mergeCell ref="B4:E4"/>
    <mergeCell ref="B11:D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SheetLayoutView="75" zoomScalePageLayoutView="0" workbookViewId="0" topLeftCell="A1">
      <selection activeCell="G11" sqref="G1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30.8515625" style="0" customWidth="1"/>
    <col min="4" max="4" width="11.28125" style="0" customWidth="1"/>
    <col min="5" max="5" width="11.421875" style="0" customWidth="1"/>
    <col min="6" max="6" width="10.7109375" style="0" customWidth="1"/>
    <col min="7" max="7" width="10.00390625" style="0" customWidth="1"/>
    <col min="8" max="8" width="10.28125" style="0" customWidth="1"/>
    <col min="9" max="9" width="9.28125" style="0" customWidth="1"/>
    <col min="10" max="10" width="11.57421875" style="0" customWidth="1"/>
    <col min="11" max="11" width="12.57421875" style="0" customWidth="1"/>
  </cols>
  <sheetData>
    <row r="1" spans="1:11" ht="62.25" customHeight="1">
      <c r="A1" s="95"/>
      <c r="B1" s="95"/>
      <c r="C1" s="95"/>
      <c r="D1" s="95"/>
      <c r="E1" s="95"/>
      <c r="F1" s="95"/>
      <c r="G1" s="95"/>
      <c r="H1" s="95"/>
      <c r="I1" s="95"/>
      <c r="J1" s="186" t="s">
        <v>117</v>
      </c>
      <c r="K1" s="186"/>
    </row>
    <row r="2" spans="1:11" ht="77.25" customHeight="1">
      <c r="A2" s="176" t="s">
        <v>118</v>
      </c>
      <c r="B2" s="176"/>
      <c r="C2" s="176"/>
      <c r="D2" s="176"/>
      <c r="E2" s="176"/>
      <c r="F2" s="176"/>
      <c r="G2" s="176"/>
      <c r="H2" s="176"/>
      <c r="I2" s="176"/>
      <c r="J2" s="176"/>
      <c r="K2" s="96" t="s">
        <v>119</v>
      </c>
    </row>
    <row r="3" spans="1:11" ht="21.75" customHeight="1">
      <c r="A3" s="184" t="s">
        <v>3</v>
      </c>
      <c r="B3" s="184" t="s">
        <v>107</v>
      </c>
      <c r="C3" s="187" t="s">
        <v>6</v>
      </c>
      <c r="D3" s="188" t="s">
        <v>120</v>
      </c>
      <c r="E3" s="189" t="s">
        <v>121</v>
      </c>
      <c r="F3" s="189"/>
      <c r="G3" s="189"/>
      <c r="H3" s="189"/>
      <c r="I3" s="189"/>
      <c r="J3" s="189"/>
      <c r="K3" s="189"/>
    </row>
    <row r="4" spans="1:11" ht="25.5" customHeight="1">
      <c r="A4" s="184"/>
      <c r="B4" s="184"/>
      <c r="C4" s="187"/>
      <c r="D4" s="188"/>
      <c r="E4" s="184" t="s">
        <v>122</v>
      </c>
      <c r="F4" s="184"/>
      <c r="G4" s="184"/>
      <c r="H4" s="184"/>
      <c r="I4" s="184"/>
      <c r="J4" s="184"/>
      <c r="K4" s="183" t="s">
        <v>123</v>
      </c>
    </row>
    <row r="5" spans="1:11" ht="15" customHeight="1">
      <c r="A5" s="184"/>
      <c r="B5" s="184"/>
      <c r="C5" s="187"/>
      <c r="D5" s="188"/>
      <c r="E5" s="184" t="s">
        <v>124</v>
      </c>
      <c r="F5" s="182" t="s">
        <v>125</v>
      </c>
      <c r="G5" s="182"/>
      <c r="H5" s="182"/>
      <c r="I5" s="182"/>
      <c r="J5" s="182"/>
      <c r="K5" s="183"/>
    </row>
    <row r="6" spans="1:11" ht="39.75" customHeight="1">
      <c r="A6" s="184"/>
      <c r="B6" s="184"/>
      <c r="C6" s="187"/>
      <c r="D6" s="188"/>
      <c r="E6" s="184"/>
      <c r="F6" s="97" t="s">
        <v>126</v>
      </c>
      <c r="G6" s="97" t="s">
        <v>127</v>
      </c>
      <c r="H6" s="97" t="s">
        <v>128</v>
      </c>
      <c r="I6" s="97" t="s">
        <v>129</v>
      </c>
      <c r="J6" s="97" t="s">
        <v>130</v>
      </c>
      <c r="K6" s="183"/>
    </row>
    <row r="7" spans="1:1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/>
      <c r="J7" s="7">
        <v>9</v>
      </c>
      <c r="K7" s="7">
        <v>10</v>
      </c>
    </row>
    <row r="8" spans="1:11" s="13" customFormat="1" ht="12.75">
      <c r="A8" s="98" t="s">
        <v>131</v>
      </c>
      <c r="B8" s="33"/>
      <c r="C8" s="11" t="s">
        <v>132</v>
      </c>
      <c r="D8" s="99">
        <f>SUM(E8+K8)</f>
        <v>13400</v>
      </c>
      <c r="E8" s="99">
        <f>SUM(F8:J8)</f>
        <v>13400</v>
      </c>
      <c r="F8" s="99">
        <f aca="true" t="shared" si="0" ref="F8:K8">SUM(F9)</f>
        <v>0</v>
      </c>
      <c r="G8" s="99">
        <f t="shared" si="0"/>
        <v>0</v>
      </c>
      <c r="H8" s="99">
        <f t="shared" si="0"/>
        <v>0</v>
      </c>
      <c r="I8" s="99">
        <f t="shared" si="0"/>
        <v>0</v>
      </c>
      <c r="J8" s="99">
        <f>SUM(J9:J10)</f>
        <v>13400</v>
      </c>
      <c r="K8" s="31">
        <f t="shared" si="0"/>
        <v>0</v>
      </c>
    </row>
    <row r="9" spans="1:11" ht="12.75">
      <c r="A9" s="100"/>
      <c r="B9" s="101" t="s">
        <v>133</v>
      </c>
      <c r="C9" s="102" t="s">
        <v>134</v>
      </c>
      <c r="D9" s="103">
        <f aca="true" t="shared" si="1" ref="D9:D77">SUM(E9+K9)</f>
        <v>3400</v>
      </c>
      <c r="E9" s="103">
        <f aca="true" t="shared" si="2" ref="E9:E76">SUM(F9:J9)</f>
        <v>3400</v>
      </c>
      <c r="F9" s="103"/>
      <c r="G9" s="103"/>
      <c r="H9" s="103"/>
      <c r="I9" s="103"/>
      <c r="J9" s="103">
        <v>3400</v>
      </c>
      <c r="K9" s="28"/>
    </row>
    <row r="10" spans="1:11" ht="12.75">
      <c r="A10" s="100"/>
      <c r="B10" s="101" t="s">
        <v>135</v>
      </c>
      <c r="C10" s="102" t="s">
        <v>92</v>
      </c>
      <c r="D10" s="103">
        <f t="shared" si="1"/>
        <v>10000</v>
      </c>
      <c r="E10" s="103">
        <f t="shared" si="2"/>
        <v>10000</v>
      </c>
      <c r="F10" s="103"/>
      <c r="G10" s="103"/>
      <c r="H10" s="103"/>
      <c r="I10" s="103"/>
      <c r="J10" s="103">
        <v>10000</v>
      </c>
      <c r="K10" s="28"/>
    </row>
    <row r="11" spans="1:11" s="13" customFormat="1" ht="12.75">
      <c r="A11" s="98">
        <v>600</v>
      </c>
      <c r="B11" s="33"/>
      <c r="C11" s="33" t="s">
        <v>13</v>
      </c>
      <c r="D11" s="99">
        <f t="shared" si="1"/>
        <v>3650000</v>
      </c>
      <c r="E11" s="99">
        <f t="shared" si="2"/>
        <v>530000</v>
      </c>
      <c r="F11" s="99">
        <f aca="true" t="shared" si="3" ref="F11:K11">SUM(F12:F13)</f>
        <v>296000</v>
      </c>
      <c r="G11" s="99">
        <f t="shared" si="3"/>
        <v>0</v>
      </c>
      <c r="H11" s="99">
        <f t="shared" si="3"/>
        <v>0</v>
      </c>
      <c r="I11" s="99">
        <f t="shared" si="3"/>
        <v>0</v>
      </c>
      <c r="J11" s="99">
        <f t="shared" si="3"/>
        <v>234000</v>
      </c>
      <c r="K11" s="31">
        <f t="shared" si="3"/>
        <v>3120000</v>
      </c>
    </row>
    <row r="12" spans="1:11" ht="15.75" customHeight="1">
      <c r="A12" s="100"/>
      <c r="B12" s="91">
        <v>60004</v>
      </c>
      <c r="C12" s="102" t="s">
        <v>14</v>
      </c>
      <c r="D12" s="103">
        <f t="shared" si="1"/>
        <v>480000</v>
      </c>
      <c r="E12" s="103">
        <f t="shared" si="2"/>
        <v>480000</v>
      </c>
      <c r="F12" s="103">
        <v>296000</v>
      </c>
      <c r="G12" s="103"/>
      <c r="H12" s="103"/>
      <c r="I12" s="103"/>
      <c r="J12" s="103">
        <v>184000</v>
      </c>
      <c r="K12" s="28"/>
    </row>
    <row r="13" spans="1:11" ht="12.75">
      <c r="A13" s="100"/>
      <c r="B13" s="91">
        <v>60016</v>
      </c>
      <c r="C13" s="91" t="s">
        <v>136</v>
      </c>
      <c r="D13" s="103">
        <f t="shared" si="1"/>
        <v>3170000</v>
      </c>
      <c r="E13" s="103">
        <f t="shared" si="2"/>
        <v>50000</v>
      </c>
      <c r="F13" s="103"/>
      <c r="G13" s="103"/>
      <c r="H13" s="103"/>
      <c r="I13" s="103"/>
      <c r="J13" s="103">
        <v>50000</v>
      </c>
      <c r="K13" s="28">
        <v>3120000</v>
      </c>
    </row>
    <row r="14" spans="1:11" s="13" customFormat="1" ht="12.75">
      <c r="A14" s="98">
        <v>630</v>
      </c>
      <c r="B14" s="33"/>
      <c r="C14" s="33" t="s">
        <v>17</v>
      </c>
      <c r="D14" s="99">
        <f t="shared" si="1"/>
        <v>1040000</v>
      </c>
      <c r="E14" s="99">
        <f t="shared" si="2"/>
        <v>1040000</v>
      </c>
      <c r="F14" s="99">
        <f aca="true" t="shared" si="4" ref="F14:K14">SUM(F15)</f>
        <v>0</v>
      </c>
      <c r="G14" s="99">
        <f t="shared" si="4"/>
        <v>0</v>
      </c>
      <c r="H14" s="99">
        <f t="shared" si="4"/>
        <v>0</v>
      </c>
      <c r="I14" s="99">
        <f t="shared" si="4"/>
        <v>0</v>
      </c>
      <c r="J14" s="99">
        <f t="shared" si="4"/>
        <v>1040000</v>
      </c>
      <c r="K14" s="31">
        <f t="shared" si="4"/>
        <v>0</v>
      </c>
    </row>
    <row r="15" spans="1:11" ht="12.75">
      <c r="A15" s="100"/>
      <c r="B15" s="91">
        <v>63095</v>
      </c>
      <c r="C15" s="91" t="s">
        <v>92</v>
      </c>
      <c r="D15" s="103">
        <f t="shared" si="1"/>
        <v>1040000</v>
      </c>
      <c r="E15" s="103">
        <f t="shared" si="2"/>
        <v>1040000</v>
      </c>
      <c r="F15" s="103"/>
      <c r="G15" s="103"/>
      <c r="H15" s="103"/>
      <c r="I15" s="103"/>
      <c r="J15" s="103">
        <v>1040000</v>
      </c>
      <c r="K15" s="28"/>
    </row>
    <row r="16" spans="1:11" s="13" customFormat="1" ht="15" customHeight="1">
      <c r="A16" s="98">
        <v>700</v>
      </c>
      <c r="B16" s="33"/>
      <c r="C16" s="33" t="s">
        <v>21</v>
      </c>
      <c r="D16" s="99">
        <f t="shared" si="1"/>
        <v>6900000</v>
      </c>
      <c r="E16" s="99">
        <f t="shared" si="2"/>
        <v>0</v>
      </c>
      <c r="F16" s="99">
        <f>SUM(F17:F18)</f>
        <v>0</v>
      </c>
      <c r="G16" s="99">
        <f>SUM(G17:G18)</f>
        <v>0</v>
      </c>
      <c r="H16" s="99">
        <f>SUM(H17:H18)</f>
        <v>0</v>
      </c>
      <c r="I16" s="99">
        <f>SUM(I17:I18)</f>
        <v>0</v>
      </c>
      <c r="J16" s="99">
        <f>SUM(J17:J18)</f>
        <v>0</v>
      </c>
      <c r="K16" s="31">
        <f>SUM(K17+K18)</f>
        <v>6900000</v>
      </c>
    </row>
    <row r="17" spans="1:11" ht="22.5" customHeight="1">
      <c r="A17" s="100"/>
      <c r="B17" s="91">
        <v>70005</v>
      </c>
      <c r="C17" s="102" t="s">
        <v>22</v>
      </c>
      <c r="D17" s="103">
        <f t="shared" si="1"/>
        <v>5200000</v>
      </c>
      <c r="E17" s="103">
        <f t="shared" si="2"/>
        <v>0</v>
      </c>
      <c r="F17" s="103"/>
      <c r="G17" s="103"/>
      <c r="H17" s="103"/>
      <c r="I17" s="103"/>
      <c r="J17" s="103"/>
      <c r="K17" s="28">
        <v>5200000</v>
      </c>
    </row>
    <row r="18" spans="1:11" ht="12.75">
      <c r="A18" s="100"/>
      <c r="B18" s="91">
        <v>70095</v>
      </c>
      <c r="C18" s="91" t="s">
        <v>92</v>
      </c>
      <c r="D18" s="103">
        <f t="shared" si="1"/>
        <v>1700000</v>
      </c>
      <c r="E18" s="103">
        <f t="shared" si="2"/>
        <v>0</v>
      </c>
      <c r="F18" s="103"/>
      <c r="G18" s="103"/>
      <c r="H18" s="103"/>
      <c r="I18" s="103"/>
      <c r="J18" s="103"/>
      <c r="K18" s="28">
        <v>1700000</v>
      </c>
    </row>
    <row r="19" spans="1:11" s="13" customFormat="1" ht="12.75">
      <c r="A19" s="98" t="s">
        <v>137</v>
      </c>
      <c r="B19" s="33"/>
      <c r="C19" s="33" t="s">
        <v>138</v>
      </c>
      <c r="D19" s="99">
        <f t="shared" si="1"/>
        <v>850000</v>
      </c>
      <c r="E19" s="99">
        <f t="shared" si="2"/>
        <v>0</v>
      </c>
      <c r="F19" s="99"/>
      <c r="G19" s="99"/>
      <c r="H19" s="99"/>
      <c r="I19" s="99"/>
      <c r="J19" s="99">
        <f>SUM(J20)</f>
        <v>0</v>
      </c>
      <c r="K19" s="31">
        <f>SUM(K20)</f>
        <v>850000</v>
      </c>
    </row>
    <row r="20" spans="1:11" ht="25.5" customHeight="1">
      <c r="A20" s="100"/>
      <c r="B20" s="91">
        <v>71004</v>
      </c>
      <c r="C20" s="102" t="s">
        <v>139</v>
      </c>
      <c r="D20" s="103">
        <f t="shared" si="1"/>
        <v>850000</v>
      </c>
      <c r="E20" s="103">
        <f t="shared" si="2"/>
        <v>0</v>
      </c>
      <c r="F20" s="103"/>
      <c r="G20" s="103"/>
      <c r="H20" s="103"/>
      <c r="I20" s="103"/>
      <c r="J20" s="103"/>
      <c r="K20" s="28">
        <v>850000</v>
      </c>
    </row>
    <row r="21" spans="1:11" s="13" customFormat="1" ht="12.75">
      <c r="A21" s="98">
        <v>750</v>
      </c>
      <c r="B21" s="33"/>
      <c r="C21" s="33" t="s">
        <v>35</v>
      </c>
      <c r="D21" s="99">
        <f t="shared" si="1"/>
        <v>2454405</v>
      </c>
      <c r="E21" s="99">
        <f t="shared" si="2"/>
        <v>2394405</v>
      </c>
      <c r="F21" s="99">
        <f aca="true" t="shared" si="5" ref="F21:K21">SUM(F22:F24)</f>
        <v>1662000</v>
      </c>
      <c r="G21" s="99">
        <f t="shared" si="5"/>
        <v>0</v>
      </c>
      <c r="H21" s="99">
        <f t="shared" si="5"/>
        <v>0</v>
      </c>
      <c r="I21" s="99">
        <f t="shared" si="5"/>
        <v>0</v>
      </c>
      <c r="J21" s="99">
        <f t="shared" si="5"/>
        <v>732405</v>
      </c>
      <c r="K21" s="31">
        <f t="shared" si="5"/>
        <v>60000</v>
      </c>
    </row>
    <row r="22" spans="1:11" ht="12.75">
      <c r="A22" s="100"/>
      <c r="B22" s="91">
        <v>75011</v>
      </c>
      <c r="C22" s="91" t="s">
        <v>36</v>
      </c>
      <c r="D22" s="103">
        <f t="shared" si="1"/>
        <v>58000</v>
      </c>
      <c r="E22" s="103">
        <f t="shared" si="2"/>
        <v>58000</v>
      </c>
      <c r="F22" s="103">
        <v>50000</v>
      </c>
      <c r="G22" s="103"/>
      <c r="H22" s="103"/>
      <c r="I22" s="103"/>
      <c r="J22" s="103">
        <v>8000</v>
      </c>
      <c r="K22" s="28"/>
    </row>
    <row r="23" spans="1:11" ht="12.75">
      <c r="A23" s="100"/>
      <c r="B23" s="91">
        <v>75022</v>
      </c>
      <c r="C23" s="91" t="s">
        <v>140</v>
      </c>
      <c r="D23" s="103">
        <f t="shared" si="1"/>
        <v>140000</v>
      </c>
      <c r="E23" s="103">
        <f t="shared" si="2"/>
        <v>140000</v>
      </c>
      <c r="F23" s="103"/>
      <c r="G23" s="103"/>
      <c r="H23" s="103"/>
      <c r="I23" s="103"/>
      <c r="J23" s="103">
        <v>140000</v>
      </c>
      <c r="K23" s="28"/>
    </row>
    <row r="24" spans="1:11" ht="12.75">
      <c r="A24" s="100"/>
      <c r="B24" s="91">
        <v>75023</v>
      </c>
      <c r="C24" s="91" t="s">
        <v>102</v>
      </c>
      <c r="D24" s="103">
        <f t="shared" si="1"/>
        <v>2256405</v>
      </c>
      <c r="E24" s="103">
        <f t="shared" si="2"/>
        <v>2196405</v>
      </c>
      <c r="F24" s="103">
        <v>1612000</v>
      </c>
      <c r="G24" s="103"/>
      <c r="H24" s="103"/>
      <c r="I24" s="103"/>
      <c r="J24" s="103">
        <v>584405</v>
      </c>
      <c r="K24" s="28">
        <v>60000</v>
      </c>
    </row>
    <row r="25" spans="1:11" s="13" customFormat="1" ht="39" customHeight="1">
      <c r="A25" s="98">
        <v>751</v>
      </c>
      <c r="B25" s="33"/>
      <c r="C25" s="11" t="s">
        <v>41</v>
      </c>
      <c r="D25" s="99">
        <f t="shared" si="1"/>
        <v>576</v>
      </c>
      <c r="E25" s="99">
        <f t="shared" si="2"/>
        <v>576</v>
      </c>
      <c r="F25" s="99">
        <f aca="true" t="shared" si="6" ref="F25:K25">SUM(F26)</f>
        <v>0</v>
      </c>
      <c r="G25" s="99">
        <f t="shared" si="6"/>
        <v>0</v>
      </c>
      <c r="H25" s="99">
        <f t="shared" si="6"/>
        <v>0</v>
      </c>
      <c r="I25" s="99">
        <f t="shared" si="6"/>
        <v>0</v>
      </c>
      <c r="J25" s="99">
        <f t="shared" si="6"/>
        <v>576</v>
      </c>
      <c r="K25" s="31">
        <f t="shared" si="6"/>
        <v>0</v>
      </c>
    </row>
    <row r="26" spans="1:11" ht="38.25">
      <c r="A26" s="100"/>
      <c r="B26" s="91">
        <v>75101</v>
      </c>
      <c r="C26" s="102" t="s">
        <v>41</v>
      </c>
      <c r="D26" s="103">
        <f t="shared" si="1"/>
        <v>576</v>
      </c>
      <c r="E26" s="103">
        <f t="shared" si="2"/>
        <v>576</v>
      </c>
      <c r="F26" s="103"/>
      <c r="G26" s="103"/>
      <c r="H26" s="103"/>
      <c r="I26" s="103"/>
      <c r="J26" s="103">
        <v>576</v>
      </c>
      <c r="K26" s="28"/>
    </row>
    <row r="27" spans="1:11" s="13" customFormat="1" ht="25.5">
      <c r="A27" s="98">
        <v>754</v>
      </c>
      <c r="B27" s="33"/>
      <c r="C27" s="11" t="s">
        <v>141</v>
      </c>
      <c r="D27" s="99">
        <f t="shared" si="1"/>
        <v>892353</v>
      </c>
      <c r="E27" s="99">
        <f t="shared" si="2"/>
        <v>792353</v>
      </c>
      <c r="F27" s="99">
        <f aca="true" t="shared" si="7" ref="F27:K27">SUM(F28:F34)</f>
        <v>307353</v>
      </c>
      <c r="G27" s="99">
        <f t="shared" si="7"/>
        <v>0</v>
      </c>
      <c r="H27" s="99">
        <f t="shared" si="7"/>
        <v>0</v>
      </c>
      <c r="I27" s="99">
        <f t="shared" si="7"/>
        <v>0</v>
      </c>
      <c r="J27" s="99">
        <f t="shared" si="7"/>
        <v>485000</v>
      </c>
      <c r="K27" s="31">
        <f t="shared" si="7"/>
        <v>100000</v>
      </c>
    </row>
    <row r="28" spans="1:11" ht="12.75">
      <c r="A28" s="100"/>
      <c r="B28" s="91">
        <v>75403</v>
      </c>
      <c r="C28" s="91" t="s">
        <v>142</v>
      </c>
      <c r="D28" s="103">
        <f t="shared" si="1"/>
        <v>70000</v>
      </c>
      <c r="E28" s="103">
        <f t="shared" si="2"/>
        <v>70000</v>
      </c>
      <c r="F28" s="103"/>
      <c r="G28" s="103"/>
      <c r="H28" s="103"/>
      <c r="I28" s="103"/>
      <c r="J28" s="103">
        <v>70000</v>
      </c>
      <c r="K28" s="28"/>
    </row>
    <row r="29" spans="1:11" ht="12.75">
      <c r="A29" s="100"/>
      <c r="B29" s="91">
        <v>75405</v>
      </c>
      <c r="C29" s="102" t="s">
        <v>143</v>
      </c>
      <c r="D29" s="103">
        <f t="shared" si="1"/>
        <v>70000</v>
      </c>
      <c r="E29" s="103">
        <f t="shared" si="2"/>
        <v>70000</v>
      </c>
      <c r="F29" s="103"/>
      <c r="G29" s="103"/>
      <c r="H29" s="103"/>
      <c r="I29" s="103"/>
      <c r="J29" s="103">
        <v>70000</v>
      </c>
      <c r="K29" s="28"/>
    </row>
    <row r="30" spans="1:11" ht="12.75">
      <c r="A30" s="100"/>
      <c r="B30" s="91">
        <v>75406</v>
      </c>
      <c r="C30" s="91" t="s">
        <v>144</v>
      </c>
      <c r="D30" s="103">
        <f t="shared" si="1"/>
        <v>5000</v>
      </c>
      <c r="E30" s="103">
        <f t="shared" si="2"/>
        <v>5000</v>
      </c>
      <c r="F30" s="103"/>
      <c r="G30" s="103"/>
      <c r="H30" s="103"/>
      <c r="I30" s="103"/>
      <c r="J30" s="103">
        <v>5000</v>
      </c>
      <c r="K30" s="28"/>
    </row>
    <row r="31" spans="1:11" ht="12.75">
      <c r="A31" s="100"/>
      <c r="B31" s="91">
        <v>75412</v>
      </c>
      <c r="C31" s="102" t="s">
        <v>145</v>
      </c>
      <c r="D31" s="103">
        <f t="shared" si="1"/>
        <v>210853</v>
      </c>
      <c r="E31" s="103">
        <f t="shared" si="2"/>
        <v>110853</v>
      </c>
      <c r="F31" s="103">
        <v>60853</v>
      </c>
      <c r="G31" s="103"/>
      <c r="H31" s="103"/>
      <c r="I31" s="103"/>
      <c r="J31" s="103">
        <v>50000</v>
      </c>
      <c r="K31" s="28">
        <v>100000</v>
      </c>
    </row>
    <row r="32" spans="1:11" ht="12.75">
      <c r="A32" s="100"/>
      <c r="B32" s="91">
        <v>75414</v>
      </c>
      <c r="C32" s="91" t="s">
        <v>146</v>
      </c>
      <c r="D32" s="103">
        <f t="shared" si="1"/>
        <v>5000</v>
      </c>
      <c r="E32" s="103">
        <f t="shared" si="2"/>
        <v>5000</v>
      </c>
      <c r="F32" s="103"/>
      <c r="G32" s="103"/>
      <c r="H32" s="103"/>
      <c r="I32" s="103"/>
      <c r="J32" s="103">
        <v>5000</v>
      </c>
      <c r="K32" s="28"/>
    </row>
    <row r="33" spans="1:11" ht="25.5">
      <c r="A33" s="100"/>
      <c r="B33" s="91">
        <v>75415</v>
      </c>
      <c r="C33" s="102" t="s">
        <v>147</v>
      </c>
      <c r="D33" s="103">
        <f t="shared" si="1"/>
        <v>250000</v>
      </c>
      <c r="E33" s="103">
        <f t="shared" si="2"/>
        <v>250000</v>
      </c>
      <c r="F33" s="103"/>
      <c r="G33" s="103"/>
      <c r="H33" s="103"/>
      <c r="I33" s="103"/>
      <c r="J33" s="103">
        <v>250000</v>
      </c>
      <c r="K33" s="28"/>
    </row>
    <row r="34" spans="1:11" ht="12.75">
      <c r="A34" s="100"/>
      <c r="B34" s="91">
        <v>75416</v>
      </c>
      <c r="C34" s="91" t="s">
        <v>148</v>
      </c>
      <c r="D34" s="103">
        <f t="shared" si="1"/>
        <v>281500</v>
      </c>
      <c r="E34" s="103">
        <f t="shared" si="2"/>
        <v>281500</v>
      </c>
      <c r="F34" s="103">
        <v>246500</v>
      </c>
      <c r="G34" s="103"/>
      <c r="H34" s="103"/>
      <c r="I34" s="103"/>
      <c r="J34" s="103">
        <v>35000</v>
      </c>
      <c r="K34" s="28"/>
    </row>
    <row r="35" spans="1:11" s="13" customFormat="1" ht="76.5">
      <c r="A35" s="98">
        <v>756</v>
      </c>
      <c r="B35" s="33"/>
      <c r="C35" s="11" t="s">
        <v>43</v>
      </c>
      <c r="D35" s="99">
        <f t="shared" si="1"/>
        <v>120000</v>
      </c>
      <c r="E35" s="99">
        <f t="shared" si="2"/>
        <v>120000</v>
      </c>
      <c r="F35" s="99">
        <f aca="true" t="shared" si="8" ref="F35:K35">SUM(F36)</f>
        <v>0</v>
      </c>
      <c r="G35" s="99">
        <f t="shared" si="8"/>
        <v>0</v>
      </c>
      <c r="H35" s="99">
        <f t="shared" si="8"/>
        <v>0</v>
      </c>
      <c r="I35" s="99">
        <f t="shared" si="8"/>
        <v>0</v>
      </c>
      <c r="J35" s="99">
        <f>SUM(J36)</f>
        <v>120000</v>
      </c>
      <c r="K35" s="31">
        <f t="shared" si="8"/>
        <v>0</v>
      </c>
    </row>
    <row r="36" spans="1:11" ht="38.25">
      <c r="A36" s="100"/>
      <c r="B36" s="91">
        <v>75647</v>
      </c>
      <c r="C36" s="102" t="s">
        <v>149</v>
      </c>
      <c r="D36" s="103">
        <f t="shared" si="1"/>
        <v>120000</v>
      </c>
      <c r="E36" s="103">
        <f t="shared" si="2"/>
        <v>120000</v>
      </c>
      <c r="F36" s="103"/>
      <c r="G36" s="103"/>
      <c r="H36" s="103"/>
      <c r="I36" s="103"/>
      <c r="J36" s="103">
        <v>120000</v>
      </c>
      <c r="K36" s="28"/>
    </row>
    <row r="37" spans="1:11" s="13" customFormat="1" ht="12.75">
      <c r="A37" s="98">
        <v>757</v>
      </c>
      <c r="B37" s="33"/>
      <c r="C37" s="11" t="s">
        <v>150</v>
      </c>
      <c r="D37" s="99">
        <f t="shared" si="1"/>
        <v>300000</v>
      </c>
      <c r="E37" s="99">
        <f t="shared" si="2"/>
        <v>300000</v>
      </c>
      <c r="F37" s="99">
        <f aca="true" t="shared" si="9" ref="F37:K37">SUM(F38)</f>
        <v>0</v>
      </c>
      <c r="G37" s="99">
        <f t="shared" si="9"/>
        <v>0</v>
      </c>
      <c r="H37" s="99">
        <f t="shared" si="9"/>
        <v>300000</v>
      </c>
      <c r="I37" s="99">
        <f t="shared" si="9"/>
        <v>0</v>
      </c>
      <c r="J37" s="99">
        <f t="shared" si="9"/>
        <v>0</v>
      </c>
      <c r="K37" s="31">
        <f t="shared" si="9"/>
        <v>0</v>
      </c>
    </row>
    <row r="38" spans="1:11" ht="38.25">
      <c r="A38" s="100"/>
      <c r="B38" s="91">
        <v>75702</v>
      </c>
      <c r="C38" s="102" t="s">
        <v>151</v>
      </c>
      <c r="D38" s="103">
        <f t="shared" si="1"/>
        <v>300000</v>
      </c>
      <c r="E38" s="103">
        <f t="shared" si="2"/>
        <v>300000</v>
      </c>
      <c r="F38" s="103"/>
      <c r="G38" s="103"/>
      <c r="H38" s="103">
        <v>300000</v>
      </c>
      <c r="I38" s="103"/>
      <c r="J38" s="103"/>
      <c r="K38" s="28"/>
    </row>
    <row r="39" spans="1:11" s="13" customFormat="1" ht="12.75">
      <c r="A39" s="98">
        <v>758</v>
      </c>
      <c r="B39" s="33"/>
      <c r="C39" s="11" t="s">
        <v>79</v>
      </c>
      <c r="D39" s="99">
        <f t="shared" si="1"/>
        <v>1442045</v>
      </c>
      <c r="E39" s="99">
        <f t="shared" si="2"/>
        <v>1442045</v>
      </c>
      <c r="F39" s="99">
        <f aca="true" t="shared" si="10" ref="F39:K39">SUM(F40:F41)</f>
        <v>0</v>
      </c>
      <c r="G39" s="99">
        <f t="shared" si="10"/>
        <v>0</v>
      </c>
      <c r="H39" s="99">
        <f t="shared" si="10"/>
        <v>0</v>
      </c>
      <c r="I39" s="99">
        <f t="shared" si="10"/>
        <v>0</v>
      </c>
      <c r="J39" s="99">
        <f t="shared" si="10"/>
        <v>1442045</v>
      </c>
      <c r="K39" s="31">
        <f t="shared" si="10"/>
        <v>0</v>
      </c>
    </row>
    <row r="40" spans="1:11" ht="25.5">
      <c r="A40" s="100"/>
      <c r="B40" s="91">
        <v>75831</v>
      </c>
      <c r="C40" s="102" t="s">
        <v>152</v>
      </c>
      <c r="D40" s="103">
        <f t="shared" si="1"/>
        <v>1237045</v>
      </c>
      <c r="E40" s="103">
        <f t="shared" si="2"/>
        <v>1237045</v>
      </c>
      <c r="F40" s="103"/>
      <c r="G40" s="103"/>
      <c r="H40" s="103"/>
      <c r="I40" s="103"/>
      <c r="J40" s="103">
        <v>1237045</v>
      </c>
      <c r="K40" s="28"/>
    </row>
    <row r="41" spans="1:11" ht="12.75">
      <c r="A41" s="100"/>
      <c r="B41" s="91">
        <v>75818</v>
      </c>
      <c r="C41" s="102" t="s">
        <v>153</v>
      </c>
      <c r="D41" s="103">
        <f t="shared" si="1"/>
        <v>205000</v>
      </c>
      <c r="E41" s="103">
        <f t="shared" si="2"/>
        <v>205000</v>
      </c>
      <c r="F41" s="103"/>
      <c r="G41" s="103"/>
      <c r="H41" s="103"/>
      <c r="I41" s="103"/>
      <c r="J41" s="103">
        <v>205000</v>
      </c>
      <c r="K41" s="28"/>
    </row>
    <row r="42" spans="1:11" s="13" customFormat="1" ht="12.75">
      <c r="A42" s="98">
        <v>801</v>
      </c>
      <c r="B42" s="33"/>
      <c r="C42" s="11" t="s">
        <v>82</v>
      </c>
      <c r="D42" s="99">
        <f t="shared" si="1"/>
        <v>6022500</v>
      </c>
      <c r="E42" s="99">
        <f t="shared" si="2"/>
        <v>4522500</v>
      </c>
      <c r="F42" s="99">
        <f aca="true" t="shared" si="11" ref="F42:K42">SUM(F43:F47)</f>
        <v>2320500</v>
      </c>
      <c r="G42" s="99">
        <f t="shared" si="11"/>
        <v>1313000</v>
      </c>
      <c r="H42" s="99">
        <f t="shared" si="11"/>
        <v>0</v>
      </c>
      <c r="I42" s="99">
        <f t="shared" si="11"/>
        <v>0</v>
      </c>
      <c r="J42" s="99">
        <f t="shared" si="11"/>
        <v>889000</v>
      </c>
      <c r="K42" s="31">
        <f t="shared" si="11"/>
        <v>1500000</v>
      </c>
    </row>
    <row r="43" spans="1:11" ht="12.75">
      <c r="A43" s="100"/>
      <c r="B43" s="91">
        <v>80101</v>
      </c>
      <c r="C43" s="102" t="s">
        <v>83</v>
      </c>
      <c r="D43" s="103">
        <f t="shared" si="1"/>
        <v>4484000</v>
      </c>
      <c r="E43" s="103">
        <f t="shared" si="2"/>
        <v>2984000</v>
      </c>
      <c r="F43" s="103">
        <v>1514000</v>
      </c>
      <c r="G43" s="103">
        <v>820000</v>
      </c>
      <c r="H43" s="103"/>
      <c r="I43" s="103"/>
      <c r="J43" s="103">
        <v>650000</v>
      </c>
      <c r="K43" s="28">
        <v>1500000</v>
      </c>
    </row>
    <row r="44" spans="1:11" ht="12.75">
      <c r="A44" s="100"/>
      <c r="B44" s="91">
        <v>80104</v>
      </c>
      <c r="C44" s="102" t="s">
        <v>154</v>
      </c>
      <c r="D44" s="103">
        <f t="shared" si="1"/>
        <v>443500</v>
      </c>
      <c r="E44" s="103">
        <f t="shared" si="2"/>
        <v>443500</v>
      </c>
      <c r="F44" s="103">
        <v>203500</v>
      </c>
      <c r="G44" s="103">
        <v>200000</v>
      </c>
      <c r="H44" s="103"/>
      <c r="I44" s="103"/>
      <c r="J44" s="103">
        <v>40000</v>
      </c>
      <c r="K44" s="28"/>
    </row>
    <row r="45" spans="1:11" ht="12.75">
      <c r="A45" s="100"/>
      <c r="B45" s="91">
        <v>80110</v>
      </c>
      <c r="C45" s="102" t="s">
        <v>155</v>
      </c>
      <c r="D45" s="103">
        <f t="shared" si="1"/>
        <v>975000</v>
      </c>
      <c r="E45" s="103">
        <f t="shared" si="2"/>
        <v>975000</v>
      </c>
      <c r="F45" s="103">
        <v>603000</v>
      </c>
      <c r="G45" s="103">
        <v>293000</v>
      </c>
      <c r="H45" s="103"/>
      <c r="I45" s="103"/>
      <c r="J45" s="103">
        <v>79000</v>
      </c>
      <c r="K45" s="28"/>
    </row>
    <row r="46" spans="1:11" ht="12.75">
      <c r="A46" s="100"/>
      <c r="B46" s="91">
        <v>80113</v>
      </c>
      <c r="C46" s="102" t="s">
        <v>156</v>
      </c>
      <c r="D46" s="103">
        <f t="shared" si="1"/>
        <v>110000</v>
      </c>
      <c r="E46" s="103">
        <f t="shared" si="2"/>
        <v>110000</v>
      </c>
      <c r="F46" s="103"/>
      <c r="G46" s="103"/>
      <c r="H46" s="103"/>
      <c r="I46" s="103"/>
      <c r="J46" s="103">
        <v>110000</v>
      </c>
      <c r="K46" s="28"/>
    </row>
    <row r="47" spans="1:11" ht="25.5">
      <c r="A47" s="100"/>
      <c r="B47" s="91">
        <v>80146</v>
      </c>
      <c r="C47" s="102" t="s">
        <v>157</v>
      </c>
      <c r="D47" s="103">
        <f t="shared" si="1"/>
        <v>10000</v>
      </c>
      <c r="E47" s="103">
        <f t="shared" si="2"/>
        <v>10000</v>
      </c>
      <c r="F47" s="103"/>
      <c r="G47" s="103"/>
      <c r="H47" s="103"/>
      <c r="I47" s="103"/>
      <c r="J47" s="103">
        <v>10000</v>
      </c>
      <c r="K47" s="28"/>
    </row>
    <row r="48" spans="1:11" s="13" customFormat="1" ht="12.75">
      <c r="A48" s="98">
        <v>851</v>
      </c>
      <c r="B48" s="33"/>
      <c r="C48" s="11" t="s">
        <v>158</v>
      </c>
      <c r="D48" s="99">
        <f t="shared" si="1"/>
        <v>510000</v>
      </c>
      <c r="E48" s="99">
        <f t="shared" si="2"/>
        <v>470000</v>
      </c>
      <c r="F48" s="99">
        <f aca="true" t="shared" si="12" ref="F48:K48">SUM(F49:F50)</f>
        <v>128500</v>
      </c>
      <c r="G48" s="99">
        <f t="shared" si="12"/>
        <v>0</v>
      </c>
      <c r="H48" s="99">
        <f t="shared" si="12"/>
        <v>0</v>
      </c>
      <c r="I48" s="99">
        <f t="shared" si="12"/>
        <v>0</v>
      </c>
      <c r="J48" s="99">
        <f t="shared" si="12"/>
        <v>341500</v>
      </c>
      <c r="K48" s="31">
        <f t="shared" si="12"/>
        <v>40000</v>
      </c>
    </row>
    <row r="49" spans="1:11" ht="12.75">
      <c r="A49" s="100"/>
      <c r="B49" s="91">
        <v>85121</v>
      </c>
      <c r="C49" s="102" t="s">
        <v>159</v>
      </c>
      <c r="D49" s="103">
        <f t="shared" si="1"/>
        <v>130000</v>
      </c>
      <c r="E49" s="103">
        <f t="shared" si="2"/>
        <v>130000</v>
      </c>
      <c r="F49" s="103">
        <v>60000</v>
      </c>
      <c r="G49" s="103"/>
      <c r="H49" s="103"/>
      <c r="I49" s="103"/>
      <c r="J49" s="103">
        <v>70000</v>
      </c>
      <c r="K49" s="28"/>
    </row>
    <row r="50" spans="1:11" ht="12.75">
      <c r="A50" s="100"/>
      <c r="B50" s="91">
        <v>85154</v>
      </c>
      <c r="C50" s="102" t="s">
        <v>160</v>
      </c>
      <c r="D50" s="103">
        <f t="shared" si="1"/>
        <v>380000</v>
      </c>
      <c r="E50" s="103">
        <f t="shared" si="2"/>
        <v>340000</v>
      </c>
      <c r="F50" s="103">
        <v>68500</v>
      </c>
      <c r="G50" s="103"/>
      <c r="H50" s="103"/>
      <c r="I50" s="103"/>
      <c r="J50" s="103">
        <v>271500</v>
      </c>
      <c r="K50" s="28">
        <v>40000</v>
      </c>
    </row>
    <row r="51" spans="1:11" s="13" customFormat="1" ht="12.75">
      <c r="A51" s="98">
        <v>852</v>
      </c>
      <c r="B51" s="33"/>
      <c r="C51" s="11" t="s">
        <v>85</v>
      </c>
      <c r="D51" s="99">
        <f t="shared" si="1"/>
        <v>1560400</v>
      </c>
      <c r="E51" s="99">
        <f t="shared" si="2"/>
        <v>1560400</v>
      </c>
      <c r="F51" s="99">
        <f aca="true" t="shared" si="13" ref="F51:K51">SUM(F52:F57)</f>
        <v>310040</v>
      </c>
      <c r="G51" s="99">
        <f t="shared" si="13"/>
        <v>0</v>
      </c>
      <c r="H51" s="99">
        <f t="shared" si="13"/>
        <v>0</v>
      </c>
      <c r="I51" s="99">
        <f t="shared" si="13"/>
        <v>0</v>
      </c>
      <c r="J51" s="99">
        <f t="shared" si="13"/>
        <v>1250360</v>
      </c>
      <c r="K51" s="99">
        <f t="shared" si="13"/>
        <v>0</v>
      </c>
    </row>
    <row r="52" spans="1:11" ht="55.5" customHeight="1">
      <c r="A52" s="100"/>
      <c r="B52" s="91">
        <v>85212</v>
      </c>
      <c r="C52" s="102" t="s">
        <v>161</v>
      </c>
      <c r="D52" s="103">
        <f t="shared" si="1"/>
        <v>856000</v>
      </c>
      <c r="E52" s="103">
        <f t="shared" si="2"/>
        <v>856000</v>
      </c>
      <c r="F52" s="103">
        <v>14670</v>
      </c>
      <c r="G52" s="103"/>
      <c r="H52" s="103"/>
      <c r="I52" s="103"/>
      <c r="J52" s="104">
        <v>841330</v>
      </c>
      <c r="K52" s="28"/>
    </row>
    <row r="53" spans="1:11" ht="63.75">
      <c r="A53" s="100"/>
      <c r="B53" s="91">
        <v>85213</v>
      </c>
      <c r="C53" s="102" t="s">
        <v>87</v>
      </c>
      <c r="D53" s="103">
        <f t="shared" si="1"/>
        <v>9000</v>
      </c>
      <c r="E53" s="103">
        <f t="shared" si="2"/>
        <v>9000</v>
      </c>
      <c r="F53" s="103"/>
      <c r="G53" s="103"/>
      <c r="H53" s="103"/>
      <c r="I53" s="103"/>
      <c r="J53" s="103">
        <v>9000</v>
      </c>
      <c r="K53" s="28"/>
    </row>
    <row r="54" spans="1:11" ht="39.75" customHeight="1">
      <c r="A54" s="100"/>
      <c r="B54" s="91">
        <v>85214</v>
      </c>
      <c r="C54" s="102" t="s">
        <v>88</v>
      </c>
      <c r="D54" s="103">
        <f t="shared" si="1"/>
        <v>232000</v>
      </c>
      <c r="E54" s="103">
        <f t="shared" si="2"/>
        <v>232000</v>
      </c>
      <c r="F54" s="103"/>
      <c r="G54" s="103"/>
      <c r="H54" s="103"/>
      <c r="I54" s="103"/>
      <c r="J54" s="103">
        <v>232000</v>
      </c>
      <c r="K54" s="28"/>
    </row>
    <row r="55" spans="1:11" ht="12.75">
      <c r="A55" s="100"/>
      <c r="B55" s="91">
        <v>85215</v>
      </c>
      <c r="C55" s="102" t="s">
        <v>162</v>
      </c>
      <c r="D55" s="103">
        <f t="shared" si="1"/>
        <v>60000</v>
      </c>
      <c r="E55" s="103">
        <f t="shared" si="2"/>
        <v>60000</v>
      </c>
      <c r="F55" s="103"/>
      <c r="G55" s="103"/>
      <c r="H55" s="103"/>
      <c r="I55" s="103"/>
      <c r="J55" s="103">
        <v>60000</v>
      </c>
      <c r="K55" s="28"/>
    </row>
    <row r="56" spans="1:11" ht="12.75">
      <c r="A56" s="100"/>
      <c r="B56" s="91">
        <v>85219</v>
      </c>
      <c r="C56" s="102" t="s">
        <v>91</v>
      </c>
      <c r="D56" s="103">
        <f t="shared" si="1"/>
        <v>343400</v>
      </c>
      <c r="E56" s="103">
        <f t="shared" si="2"/>
        <v>343400</v>
      </c>
      <c r="F56" s="103">
        <v>295370</v>
      </c>
      <c r="G56" s="103"/>
      <c r="H56" s="103"/>
      <c r="I56" s="103"/>
      <c r="J56" s="103">
        <v>48030</v>
      </c>
      <c r="K56" s="28"/>
    </row>
    <row r="57" spans="1:11" ht="12.75">
      <c r="A57" s="100"/>
      <c r="B57" s="91">
        <v>85295</v>
      </c>
      <c r="C57" s="102" t="s">
        <v>163</v>
      </c>
      <c r="D57" s="103">
        <f t="shared" si="1"/>
        <v>60000</v>
      </c>
      <c r="E57" s="103">
        <f t="shared" si="2"/>
        <v>60000</v>
      </c>
      <c r="F57" s="103"/>
      <c r="G57" s="103"/>
      <c r="H57" s="103"/>
      <c r="I57" s="103"/>
      <c r="J57" s="103">
        <v>60000</v>
      </c>
      <c r="K57" s="28"/>
    </row>
    <row r="58" spans="1:11" s="35" customFormat="1" ht="12.75">
      <c r="A58" s="105" t="s">
        <v>164</v>
      </c>
      <c r="B58" s="106"/>
      <c r="C58" s="107" t="s">
        <v>165</v>
      </c>
      <c r="D58" s="108">
        <f t="shared" si="1"/>
        <v>40000</v>
      </c>
      <c r="E58" s="108">
        <f t="shared" si="2"/>
        <v>40000</v>
      </c>
      <c r="F58" s="108">
        <f aca="true" t="shared" si="14" ref="F58:K58">SUM(F59)</f>
        <v>0</v>
      </c>
      <c r="G58" s="108">
        <f t="shared" si="14"/>
        <v>0</v>
      </c>
      <c r="H58" s="108">
        <f t="shared" si="14"/>
        <v>0</v>
      </c>
      <c r="I58" s="108">
        <f t="shared" si="14"/>
        <v>0</v>
      </c>
      <c r="J58" s="108">
        <f t="shared" si="14"/>
        <v>40000</v>
      </c>
      <c r="K58" s="108">
        <f t="shared" si="14"/>
        <v>0</v>
      </c>
    </row>
    <row r="59" spans="1:11" ht="12.75">
      <c r="A59" s="100"/>
      <c r="B59" s="91">
        <v>85415</v>
      </c>
      <c r="C59" s="102" t="s">
        <v>166</v>
      </c>
      <c r="D59" s="103">
        <f t="shared" si="1"/>
        <v>40000</v>
      </c>
      <c r="E59" s="103">
        <f t="shared" si="2"/>
        <v>40000</v>
      </c>
      <c r="F59" s="103"/>
      <c r="G59" s="103"/>
      <c r="H59" s="103"/>
      <c r="I59" s="103"/>
      <c r="J59" s="103">
        <v>40000</v>
      </c>
      <c r="K59" s="28"/>
    </row>
    <row r="60" spans="1:11" s="13" customFormat="1" ht="25.5">
      <c r="A60" s="98">
        <v>900</v>
      </c>
      <c r="B60" s="33"/>
      <c r="C60" s="11" t="s">
        <v>93</v>
      </c>
      <c r="D60" s="99">
        <f t="shared" si="1"/>
        <v>2920000</v>
      </c>
      <c r="E60" s="99">
        <f t="shared" si="2"/>
        <v>1400000</v>
      </c>
      <c r="F60" s="99">
        <f>SUM(F61:F66)</f>
        <v>100000</v>
      </c>
      <c r="G60" s="99">
        <f>SUM(G61:G66)</f>
        <v>0</v>
      </c>
      <c r="H60" s="99">
        <f>SUM(H61:H66)</f>
        <v>0</v>
      </c>
      <c r="I60" s="99">
        <f>SUM(I61:I66)</f>
        <v>0</v>
      </c>
      <c r="J60" s="99">
        <f>SUM(J61:J66)</f>
        <v>1300000</v>
      </c>
      <c r="K60" s="31">
        <f>SUM(K61:K67)</f>
        <v>1520000</v>
      </c>
    </row>
    <row r="61" spans="1:11" ht="25.5">
      <c r="A61" s="100"/>
      <c r="B61" s="91">
        <v>90001</v>
      </c>
      <c r="C61" s="102" t="s">
        <v>94</v>
      </c>
      <c r="D61" s="103">
        <f t="shared" si="1"/>
        <v>800000</v>
      </c>
      <c r="E61" s="103">
        <f t="shared" si="2"/>
        <v>0</v>
      </c>
      <c r="F61" s="103"/>
      <c r="G61" s="103"/>
      <c r="H61" s="103"/>
      <c r="I61" s="103"/>
      <c r="J61" s="103"/>
      <c r="K61" s="28">
        <v>800000</v>
      </c>
    </row>
    <row r="62" spans="1:11" ht="12.75">
      <c r="A62" s="100"/>
      <c r="B62" s="91">
        <v>90002</v>
      </c>
      <c r="C62" s="91" t="s">
        <v>167</v>
      </c>
      <c r="D62" s="103">
        <f t="shared" si="1"/>
        <v>35000</v>
      </c>
      <c r="E62" s="103">
        <f t="shared" si="2"/>
        <v>0</v>
      </c>
      <c r="F62" s="103"/>
      <c r="G62" s="103"/>
      <c r="H62" s="103"/>
      <c r="I62" s="103"/>
      <c r="J62" s="103"/>
      <c r="K62" s="28">
        <v>35000</v>
      </c>
    </row>
    <row r="63" spans="1:11" ht="12.75">
      <c r="A63" s="100"/>
      <c r="B63" s="91">
        <v>90003</v>
      </c>
      <c r="C63" s="91" t="s">
        <v>168</v>
      </c>
      <c r="D63" s="103">
        <f t="shared" si="1"/>
        <v>1050000</v>
      </c>
      <c r="E63" s="103">
        <f t="shared" si="2"/>
        <v>1050000</v>
      </c>
      <c r="F63" s="103"/>
      <c r="G63" s="103"/>
      <c r="H63" s="103"/>
      <c r="I63" s="103"/>
      <c r="J63" s="103">
        <v>1050000</v>
      </c>
      <c r="K63" s="28">
        <v>0</v>
      </c>
    </row>
    <row r="64" spans="1:11" ht="25.5">
      <c r="A64" s="100"/>
      <c r="B64" s="91">
        <v>90004</v>
      </c>
      <c r="C64" s="102" t="s">
        <v>169</v>
      </c>
      <c r="D64" s="103">
        <f t="shared" si="1"/>
        <v>150000</v>
      </c>
      <c r="E64" s="103">
        <f t="shared" si="2"/>
        <v>150000</v>
      </c>
      <c r="F64" s="103">
        <v>100000</v>
      </c>
      <c r="G64" s="103"/>
      <c r="H64" s="103"/>
      <c r="I64" s="103"/>
      <c r="J64" s="103">
        <v>50000</v>
      </c>
      <c r="K64" s="28"/>
    </row>
    <row r="65" spans="1:11" ht="12.75">
      <c r="A65" s="100"/>
      <c r="B65" s="91">
        <v>90013</v>
      </c>
      <c r="C65" s="102" t="s">
        <v>170</v>
      </c>
      <c r="D65" s="103">
        <f t="shared" si="1"/>
        <v>15000</v>
      </c>
      <c r="E65" s="103">
        <f t="shared" si="2"/>
        <v>0</v>
      </c>
      <c r="F65" s="103"/>
      <c r="G65" s="103"/>
      <c r="H65" s="103"/>
      <c r="I65" s="103"/>
      <c r="J65" s="103"/>
      <c r="K65" s="28">
        <v>15000</v>
      </c>
    </row>
    <row r="66" spans="1:11" ht="12.75">
      <c r="A66" s="100"/>
      <c r="B66" s="91">
        <v>90015</v>
      </c>
      <c r="C66" s="102" t="s">
        <v>171</v>
      </c>
      <c r="D66" s="103">
        <f t="shared" si="1"/>
        <v>850000</v>
      </c>
      <c r="E66" s="103">
        <f t="shared" si="2"/>
        <v>200000</v>
      </c>
      <c r="F66" s="103"/>
      <c r="G66" s="103"/>
      <c r="H66" s="103"/>
      <c r="I66" s="103"/>
      <c r="J66" s="103">
        <v>200000</v>
      </c>
      <c r="K66" s="28">
        <v>650000</v>
      </c>
    </row>
    <row r="67" spans="1:11" ht="12.75">
      <c r="A67" s="100"/>
      <c r="B67" s="91">
        <v>90095</v>
      </c>
      <c r="C67" s="102" t="s">
        <v>92</v>
      </c>
      <c r="D67" s="103">
        <f t="shared" si="1"/>
        <v>20000</v>
      </c>
      <c r="E67" s="103">
        <f t="shared" si="2"/>
        <v>0</v>
      </c>
      <c r="F67" s="103"/>
      <c r="G67" s="103"/>
      <c r="H67" s="103"/>
      <c r="I67" s="103"/>
      <c r="J67" s="103"/>
      <c r="K67" s="28">
        <v>20000</v>
      </c>
    </row>
    <row r="68" spans="1:11" s="13" customFormat="1" ht="25.5">
      <c r="A68" s="98">
        <v>921</v>
      </c>
      <c r="B68" s="33"/>
      <c r="C68" s="11" t="s">
        <v>172</v>
      </c>
      <c r="D68" s="99">
        <f t="shared" si="1"/>
        <v>365000</v>
      </c>
      <c r="E68" s="99">
        <f t="shared" si="2"/>
        <v>185000</v>
      </c>
      <c r="F68" s="99">
        <f aca="true" t="shared" si="15" ref="F68:K68">SUM(F70:F72)</f>
        <v>0</v>
      </c>
      <c r="G68" s="99">
        <f t="shared" si="15"/>
        <v>12000</v>
      </c>
      <c r="H68" s="99">
        <f t="shared" si="15"/>
        <v>0</v>
      </c>
      <c r="I68" s="99">
        <f t="shared" si="15"/>
        <v>0</v>
      </c>
      <c r="J68" s="99">
        <f>SUM(J69:J72)</f>
        <v>173000</v>
      </c>
      <c r="K68" s="31">
        <f t="shared" si="15"/>
        <v>180000</v>
      </c>
    </row>
    <row r="69" spans="1:11" ht="25.5">
      <c r="A69" s="100"/>
      <c r="B69" s="91">
        <v>92109</v>
      </c>
      <c r="C69" s="102" t="s">
        <v>173</v>
      </c>
      <c r="D69" s="103">
        <f t="shared" si="1"/>
        <v>20000</v>
      </c>
      <c r="E69" s="103">
        <f t="shared" si="2"/>
        <v>20000</v>
      </c>
      <c r="F69" s="103"/>
      <c r="G69" s="103"/>
      <c r="H69" s="103"/>
      <c r="I69" s="103"/>
      <c r="J69" s="109">
        <v>20000</v>
      </c>
      <c r="K69" s="110"/>
    </row>
    <row r="70" spans="1:11" ht="12.75">
      <c r="A70" s="100"/>
      <c r="B70" s="91">
        <v>92118</v>
      </c>
      <c r="C70" s="91" t="s">
        <v>174</v>
      </c>
      <c r="D70" s="103">
        <f t="shared" si="1"/>
        <v>15000</v>
      </c>
      <c r="E70" s="103">
        <f t="shared" si="2"/>
        <v>15000</v>
      </c>
      <c r="F70" s="103"/>
      <c r="G70" s="103"/>
      <c r="H70" s="103"/>
      <c r="I70" s="103"/>
      <c r="J70" s="103">
        <v>15000</v>
      </c>
      <c r="K70" s="28"/>
    </row>
    <row r="71" spans="1:11" ht="25.5">
      <c r="A71" s="100"/>
      <c r="B71" s="91">
        <v>92120</v>
      </c>
      <c r="C71" s="102" t="s">
        <v>175</v>
      </c>
      <c r="D71" s="103">
        <f t="shared" si="1"/>
        <v>180000</v>
      </c>
      <c r="E71" s="103">
        <f t="shared" si="2"/>
        <v>0</v>
      </c>
      <c r="F71" s="103"/>
      <c r="G71" s="103"/>
      <c r="H71" s="103"/>
      <c r="I71" s="103"/>
      <c r="J71" s="103"/>
      <c r="K71" s="28">
        <v>180000</v>
      </c>
    </row>
    <row r="72" spans="1:11" ht="12.75">
      <c r="A72" s="100"/>
      <c r="B72" s="91">
        <v>92195</v>
      </c>
      <c r="C72" s="91" t="s">
        <v>92</v>
      </c>
      <c r="D72" s="103">
        <f t="shared" si="1"/>
        <v>150000</v>
      </c>
      <c r="E72" s="103">
        <f t="shared" si="2"/>
        <v>150000</v>
      </c>
      <c r="F72" s="103"/>
      <c r="G72" s="103">
        <v>12000</v>
      </c>
      <c r="H72" s="103"/>
      <c r="I72" s="103"/>
      <c r="J72" s="103">
        <v>138000</v>
      </c>
      <c r="K72" s="28"/>
    </row>
    <row r="73" spans="1:11" s="13" customFormat="1" ht="12.75">
      <c r="A73" s="98">
        <v>926</v>
      </c>
      <c r="B73" s="33"/>
      <c r="C73" s="33" t="s">
        <v>176</v>
      </c>
      <c r="D73" s="99">
        <f t="shared" si="1"/>
        <v>1840000</v>
      </c>
      <c r="E73" s="99">
        <f t="shared" si="2"/>
        <v>340000</v>
      </c>
      <c r="F73" s="99">
        <f aca="true" t="shared" si="16" ref="F73:K73">SUM(F74:F76)</f>
        <v>0</v>
      </c>
      <c r="G73" s="99">
        <f t="shared" si="16"/>
        <v>240000</v>
      </c>
      <c r="H73" s="99">
        <f t="shared" si="16"/>
        <v>0</v>
      </c>
      <c r="I73" s="99">
        <f t="shared" si="16"/>
        <v>0</v>
      </c>
      <c r="J73" s="99">
        <f t="shared" si="16"/>
        <v>100000</v>
      </c>
      <c r="K73" s="31">
        <f t="shared" si="16"/>
        <v>1500000</v>
      </c>
    </row>
    <row r="74" spans="1:11" ht="12.75">
      <c r="A74" s="100"/>
      <c r="B74" s="91">
        <v>92601</v>
      </c>
      <c r="C74" s="91" t="s">
        <v>177</v>
      </c>
      <c r="D74" s="103">
        <f t="shared" si="1"/>
        <v>1500000</v>
      </c>
      <c r="E74" s="103">
        <f t="shared" si="2"/>
        <v>0</v>
      </c>
      <c r="F74" s="103"/>
      <c r="G74" s="103"/>
      <c r="H74" s="103">
        <v>0</v>
      </c>
      <c r="I74" s="103">
        <v>0</v>
      </c>
      <c r="J74" s="103"/>
      <c r="K74" s="28">
        <v>1500000</v>
      </c>
    </row>
    <row r="75" spans="1:11" ht="25.5">
      <c r="A75" s="100"/>
      <c r="B75" s="91">
        <v>92605</v>
      </c>
      <c r="C75" s="102" t="s">
        <v>178</v>
      </c>
      <c r="D75" s="103">
        <f t="shared" si="1"/>
        <v>240000</v>
      </c>
      <c r="E75" s="103">
        <f t="shared" si="2"/>
        <v>240000</v>
      </c>
      <c r="F75" s="103"/>
      <c r="G75" s="103">
        <v>240000</v>
      </c>
      <c r="H75" s="103"/>
      <c r="I75" s="103">
        <v>0</v>
      </c>
      <c r="J75" s="103"/>
      <c r="K75" s="28">
        <v>0</v>
      </c>
    </row>
    <row r="76" spans="1:11" ht="12.75">
      <c r="A76" s="100"/>
      <c r="B76" s="91">
        <v>92695</v>
      </c>
      <c r="C76" s="91" t="s">
        <v>92</v>
      </c>
      <c r="D76" s="103">
        <f t="shared" si="1"/>
        <v>100000</v>
      </c>
      <c r="E76" s="103">
        <f t="shared" si="2"/>
        <v>100000</v>
      </c>
      <c r="F76" s="103"/>
      <c r="G76" s="103"/>
      <c r="H76" s="103"/>
      <c r="I76" s="103">
        <v>0</v>
      </c>
      <c r="J76" s="103">
        <v>100000</v>
      </c>
      <c r="K76" s="28"/>
    </row>
    <row r="77" spans="1:11" s="13" customFormat="1" ht="12.75">
      <c r="A77" s="185" t="s">
        <v>179</v>
      </c>
      <c r="B77" s="185"/>
      <c r="C77" s="185"/>
      <c r="D77" s="111">
        <f t="shared" si="1"/>
        <v>30920679</v>
      </c>
      <c r="E77" s="111">
        <f>SUM(F77:J77)</f>
        <v>15150679</v>
      </c>
      <c r="F77" s="112">
        <f aca="true" t="shared" si="17" ref="F77:K77">SUM(F8+F11+F14+F16+F19+F21+F25+F27+F35+F37+F39+F42+F48+F51+F58+F60+F68+F73)</f>
        <v>5124393</v>
      </c>
      <c r="G77" s="112">
        <f t="shared" si="17"/>
        <v>1565000</v>
      </c>
      <c r="H77" s="112">
        <f t="shared" si="17"/>
        <v>300000</v>
      </c>
      <c r="I77" s="112">
        <f t="shared" si="17"/>
        <v>0</v>
      </c>
      <c r="J77" s="112">
        <f t="shared" si="17"/>
        <v>8161286</v>
      </c>
      <c r="K77" s="112">
        <f t="shared" si="17"/>
        <v>15770000</v>
      </c>
    </row>
    <row r="80" spans="4:11" ht="12.75">
      <c r="D80" s="37">
        <f>SUM(D8:D76)/2</f>
        <v>30920679</v>
      </c>
      <c r="E80" s="37">
        <f>SUM(E8:E76)/2</f>
        <v>15150679</v>
      </c>
      <c r="F80" s="37">
        <f aca="true" t="shared" si="18" ref="F80:K80">SUM(F8:F76)/2</f>
        <v>5124393</v>
      </c>
      <c r="G80" s="37">
        <f t="shared" si="18"/>
        <v>1565000</v>
      </c>
      <c r="H80" s="37">
        <f t="shared" si="18"/>
        <v>300000</v>
      </c>
      <c r="I80" s="37">
        <f t="shared" si="18"/>
        <v>0</v>
      </c>
      <c r="J80" s="37">
        <f t="shared" si="18"/>
        <v>8161286</v>
      </c>
      <c r="K80" s="37">
        <f t="shared" si="18"/>
        <v>15770000</v>
      </c>
    </row>
  </sheetData>
  <sheetProtection/>
  <mergeCells count="12">
    <mergeCell ref="E3:K3"/>
    <mergeCell ref="E4:J4"/>
    <mergeCell ref="K4:K6"/>
    <mergeCell ref="E5:E6"/>
    <mergeCell ref="F5:J5"/>
    <mergeCell ref="A77:C77"/>
    <mergeCell ref="J1:K1"/>
    <mergeCell ref="A2:J2"/>
    <mergeCell ref="A3:A6"/>
    <mergeCell ref="B3:B6"/>
    <mergeCell ref="C3:C6"/>
    <mergeCell ref="D3:D6"/>
  </mergeCells>
  <printOptions/>
  <pageMargins left="0.7875" right="0.47222222222222227" top="0.9840277777777778" bottom="0.9840277777777778" header="0.5118055555555556" footer="0.5118055555555556"/>
  <pageSetup horizontalDpi="300" verticalDpi="300" orientation="landscape" paperSize="9" scale="81" r:id="rId1"/>
  <rowBreaks count="1" manualBreakCount="1"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63"/>
  <sheetViews>
    <sheetView tabSelected="1" zoomScale="75" zoomScaleNormal="75" zoomScaleSheetLayoutView="75" zoomScalePageLayoutView="0" workbookViewId="0" topLeftCell="A1">
      <selection activeCell="N2" sqref="N2"/>
    </sheetView>
  </sheetViews>
  <sheetFormatPr defaultColWidth="9.140625" defaultRowHeight="12.75"/>
  <cols>
    <col min="1" max="1" width="5.00390625" style="0" customWidth="1"/>
    <col min="2" max="2" width="6.8515625" style="0" customWidth="1"/>
    <col min="3" max="3" width="7.57421875" style="0" customWidth="1"/>
    <col min="4" max="4" width="20.57421875" style="0" customWidth="1"/>
    <col min="5" max="5" width="27.421875" style="0" customWidth="1"/>
    <col min="6" max="6" width="18.57421875" style="0" customWidth="1"/>
    <col min="7" max="7" width="13.28125" style="0" customWidth="1"/>
    <col min="8" max="8" width="13.8515625" style="0" customWidth="1"/>
    <col min="9" max="9" width="16.140625" style="0" customWidth="1"/>
    <col min="10" max="10" width="16.421875" style="174" customWidth="1"/>
    <col min="11" max="11" width="13.00390625" style="0" customWidth="1"/>
    <col min="12" max="12" width="15.8515625" style="0" customWidth="1"/>
  </cols>
  <sheetData>
    <row r="1" spans="1:12" ht="54.75" customHeight="1">
      <c r="A1" s="128"/>
      <c r="B1" s="128"/>
      <c r="C1" s="128"/>
      <c r="D1" s="128"/>
      <c r="E1" s="128"/>
      <c r="F1" s="128"/>
      <c r="G1" s="128"/>
      <c r="H1" s="128"/>
      <c r="I1" s="128"/>
      <c r="J1" s="194" t="s">
        <v>254</v>
      </c>
      <c r="K1" s="194"/>
      <c r="L1" s="194"/>
    </row>
    <row r="2" spans="1:51" ht="75.75" customHeight="1">
      <c r="A2" s="124"/>
      <c r="B2" s="195" t="s">
        <v>217</v>
      </c>
      <c r="C2" s="195"/>
      <c r="D2" s="195"/>
      <c r="E2" s="195"/>
      <c r="F2" s="195"/>
      <c r="G2" s="195"/>
      <c r="H2" s="195"/>
      <c r="I2" s="195"/>
      <c r="J2" s="195"/>
      <c r="K2" s="195"/>
      <c r="L2" s="131" t="s">
        <v>119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</row>
    <row r="3" spans="1:51" ht="76.5" customHeight="1">
      <c r="A3" s="190" t="s">
        <v>180</v>
      </c>
      <c r="B3" s="190" t="s">
        <v>3</v>
      </c>
      <c r="C3" s="190" t="s">
        <v>181</v>
      </c>
      <c r="D3" s="191" t="s">
        <v>6</v>
      </c>
      <c r="E3" s="191" t="s">
        <v>182</v>
      </c>
      <c r="F3" s="191" t="s">
        <v>183</v>
      </c>
      <c r="G3" s="190" t="s">
        <v>184</v>
      </c>
      <c r="H3" s="190"/>
      <c r="I3" s="191" t="s">
        <v>185</v>
      </c>
      <c r="J3" s="192" t="s">
        <v>186</v>
      </c>
      <c r="K3" s="192"/>
      <c r="L3" s="192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</row>
    <row r="4" spans="1:51" ht="32.25" customHeight="1">
      <c r="A4" s="190"/>
      <c r="B4" s="190"/>
      <c r="C4" s="190"/>
      <c r="D4" s="190"/>
      <c r="E4" s="191"/>
      <c r="F4" s="191"/>
      <c r="G4" s="133" t="s">
        <v>187</v>
      </c>
      <c r="H4" s="133" t="s">
        <v>188</v>
      </c>
      <c r="I4" s="191"/>
      <c r="J4" s="132">
        <v>2010</v>
      </c>
      <c r="K4" s="132">
        <v>2011</v>
      </c>
      <c r="L4" s="132">
        <v>2012</v>
      </c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</row>
    <row r="5" spans="1:51" ht="12.75">
      <c r="A5" s="134" t="s">
        <v>189</v>
      </c>
      <c r="B5" s="134" t="s">
        <v>190</v>
      </c>
      <c r="C5" s="134" t="s">
        <v>191</v>
      </c>
      <c r="D5" s="134" t="s">
        <v>192</v>
      </c>
      <c r="E5" s="134" t="s">
        <v>193</v>
      </c>
      <c r="F5" s="134" t="s">
        <v>194</v>
      </c>
      <c r="G5" s="134" t="s">
        <v>195</v>
      </c>
      <c r="H5" s="134" t="s">
        <v>196</v>
      </c>
      <c r="I5" s="134" t="s">
        <v>197</v>
      </c>
      <c r="J5" s="134" t="s">
        <v>198</v>
      </c>
      <c r="K5" s="134" t="s">
        <v>199</v>
      </c>
      <c r="L5" s="134" t="s">
        <v>200</v>
      </c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</row>
    <row r="6" spans="1:51" s="113" customFormat="1" ht="31.5">
      <c r="A6" s="135"/>
      <c r="B6" s="135">
        <v>600</v>
      </c>
      <c r="C6" s="136"/>
      <c r="D6" s="137" t="s">
        <v>13</v>
      </c>
      <c r="E6" s="138"/>
      <c r="F6" s="138"/>
      <c r="G6" s="139"/>
      <c r="H6" s="139"/>
      <c r="I6" s="140">
        <f>SUM(I7:I28)</f>
        <v>137267536.92000002</v>
      </c>
      <c r="J6" s="140">
        <f>SUM(J7:J28)</f>
        <v>24844174.71</v>
      </c>
      <c r="K6" s="140">
        <f>SUM(K7:K28)</f>
        <v>51334051</v>
      </c>
      <c r="L6" s="140">
        <f>SUM(L7:L28)</f>
        <v>34390880</v>
      </c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</row>
    <row r="7" spans="1:12" s="144" customFormat="1" ht="86.25" customHeight="1">
      <c r="A7" s="143">
        <v>1</v>
      </c>
      <c r="B7" s="143"/>
      <c r="C7" s="119">
        <v>60004</v>
      </c>
      <c r="D7" s="130" t="s">
        <v>14</v>
      </c>
      <c r="E7" s="130" t="s">
        <v>213</v>
      </c>
      <c r="F7" s="130" t="s">
        <v>201</v>
      </c>
      <c r="G7" s="123">
        <v>2007</v>
      </c>
      <c r="H7" s="123">
        <v>2012</v>
      </c>
      <c r="I7" s="116">
        <v>40931189</v>
      </c>
      <c r="J7" s="116">
        <v>10709964</v>
      </c>
      <c r="K7" s="116">
        <v>25139453</v>
      </c>
      <c r="L7" s="116">
        <v>4706585</v>
      </c>
    </row>
    <row r="8" spans="1:51" s="52" customFormat="1" ht="78.75" customHeight="1">
      <c r="A8" s="143">
        <v>2</v>
      </c>
      <c r="B8" s="143"/>
      <c r="C8" s="119">
        <v>60013</v>
      </c>
      <c r="D8" s="130" t="s">
        <v>202</v>
      </c>
      <c r="E8" s="130" t="s">
        <v>231</v>
      </c>
      <c r="F8" s="115" t="s">
        <v>201</v>
      </c>
      <c r="G8" s="123">
        <v>2009</v>
      </c>
      <c r="H8" s="123">
        <v>2010</v>
      </c>
      <c r="I8" s="121">
        <v>400000</v>
      </c>
      <c r="J8" s="116">
        <v>400000</v>
      </c>
      <c r="K8" s="116">
        <v>0</v>
      </c>
      <c r="L8" s="145">
        <v>0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</row>
    <row r="9" spans="1:12" s="46" customFormat="1" ht="42" customHeight="1">
      <c r="A9" s="143">
        <v>3</v>
      </c>
      <c r="B9" s="143"/>
      <c r="C9" s="119">
        <v>60016</v>
      </c>
      <c r="D9" s="115" t="s">
        <v>136</v>
      </c>
      <c r="E9" s="130" t="s">
        <v>223</v>
      </c>
      <c r="F9" s="115" t="s">
        <v>201</v>
      </c>
      <c r="G9" s="123">
        <v>2007</v>
      </c>
      <c r="H9" s="123">
        <v>2020</v>
      </c>
      <c r="I9" s="121">
        <v>2338566.92</v>
      </c>
      <c r="J9" s="116">
        <v>170378</v>
      </c>
      <c r="K9" s="116">
        <v>170078</v>
      </c>
      <c r="L9" s="116">
        <v>170078</v>
      </c>
    </row>
    <row r="10" spans="1:51" s="52" customFormat="1" ht="36" customHeight="1">
      <c r="A10" s="143">
        <v>4</v>
      </c>
      <c r="B10" s="143"/>
      <c r="C10" s="119">
        <v>60016</v>
      </c>
      <c r="D10" s="115" t="s">
        <v>136</v>
      </c>
      <c r="E10" s="130" t="s">
        <v>224</v>
      </c>
      <c r="F10" s="115" t="s">
        <v>201</v>
      </c>
      <c r="G10" s="123">
        <v>2007</v>
      </c>
      <c r="H10" s="123">
        <v>2022</v>
      </c>
      <c r="I10" s="121">
        <v>2212174</v>
      </c>
      <c r="J10" s="116">
        <v>125321</v>
      </c>
      <c r="K10" s="116">
        <v>125321</v>
      </c>
      <c r="L10" s="116">
        <v>125321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</row>
    <row r="11" spans="1:51" s="52" customFormat="1" ht="36" customHeight="1">
      <c r="A11" s="143">
        <v>5</v>
      </c>
      <c r="B11" s="143"/>
      <c r="C11" s="119">
        <v>60016</v>
      </c>
      <c r="D11" s="115" t="s">
        <v>136</v>
      </c>
      <c r="E11" s="130" t="s">
        <v>225</v>
      </c>
      <c r="F11" s="115" t="s">
        <v>201</v>
      </c>
      <c r="G11" s="123">
        <v>2009</v>
      </c>
      <c r="H11" s="123">
        <v>2024</v>
      </c>
      <c r="I11" s="121">
        <v>3400000</v>
      </c>
      <c r="J11" s="116">
        <v>222000</v>
      </c>
      <c r="K11" s="116">
        <v>222000</v>
      </c>
      <c r="L11" s="116">
        <v>222000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</row>
    <row r="12" spans="1:51" s="128" customFormat="1" ht="230.25" customHeight="1">
      <c r="A12" s="146">
        <v>6</v>
      </c>
      <c r="B12" s="147"/>
      <c r="C12" s="148">
        <v>60016</v>
      </c>
      <c r="D12" s="149" t="s">
        <v>136</v>
      </c>
      <c r="E12" s="149" t="s">
        <v>229</v>
      </c>
      <c r="F12" s="149" t="s">
        <v>201</v>
      </c>
      <c r="G12" s="150">
        <v>2009</v>
      </c>
      <c r="H12" s="150">
        <v>2011</v>
      </c>
      <c r="I12" s="151">
        <v>3200000</v>
      </c>
      <c r="J12" s="151">
        <v>1600000</v>
      </c>
      <c r="K12" s="151">
        <v>1600000</v>
      </c>
      <c r="L12" s="152">
        <v>0</v>
      </c>
      <c r="M12" s="153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</row>
    <row r="13" spans="1:51" ht="95.25" customHeight="1">
      <c r="A13" s="143">
        <v>7</v>
      </c>
      <c r="B13" s="154"/>
      <c r="C13" s="119">
        <v>60016</v>
      </c>
      <c r="D13" s="115" t="s">
        <v>136</v>
      </c>
      <c r="E13" s="130" t="s">
        <v>243</v>
      </c>
      <c r="F13" s="115" t="s">
        <v>201</v>
      </c>
      <c r="G13" s="120">
        <v>2010</v>
      </c>
      <c r="H13" s="120">
        <v>2015</v>
      </c>
      <c r="I13" s="121" t="s">
        <v>245</v>
      </c>
      <c r="J13" s="116">
        <v>50000</v>
      </c>
      <c r="K13" s="121">
        <v>250000</v>
      </c>
      <c r="L13" s="122">
        <v>1000000</v>
      </c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</row>
    <row r="14" spans="1:51" ht="55.5" customHeight="1">
      <c r="A14" s="143">
        <v>8</v>
      </c>
      <c r="B14" s="154"/>
      <c r="C14" s="119">
        <v>60016</v>
      </c>
      <c r="D14" s="115" t="s">
        <v>136</v>
      </c>
      <c r="E14" s="130" t="s">
        <v>242</v>
      </c>
      <c r="F14" s="118" t="s">
        <v>201</v>
      </c>
      <c r="G14" s="120">
        <v>2010</v>
      </c>
      <c r="H14" s="120">
        <v>2015</v>
      </c>
      <c r="I14" s="121">
        <v>15000000</v>
      </c>
      <c r="J14" s="116">
        <v>50000</v>
      </c>
      <c r="K14" s="121">
        <v>250000</v>
      </c>
      <c r="L14" s="122">
        <v>1000000</v>
      </c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</row>
    <row r="15" spans="1:51" ht="96.75" customHeight="1">
      <c r="A15" s="143">
        <v>9</v>
      </c>
      <c r="B15" s="154"/>
      <c r="C15" s="119">
        <v>60016</v>
      </c>
      <c r="D15" s="115" t="s">
        <v>136</v>
      </c>
      <c r="E15" s="130" t="s">
        <v>241</v>
      </c>
      <c r="F15" s="115" t="s">
        <v>201</v>
      </c>
      <c r="G15" s="120">
        <v>2010</v>
      </c>
      <c r="H15" s="120">
        <v>2015</v>
      </c>
      <c r="I15" s="121">
        <v>15000000</v>
      </c>
      <c r="J15" s="116">
        <v>380000</v>
      </c>
      <c r="K15" s="121">
        <v>700000</v>
      </c>
      <c r="L15" s="122">
        <v>2000000</v>
      </c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</row>
    <row r="16" spans="1:51" s="128" customFormat="1" ht="72" customHeight="1">
      <c r="A16" s="143">
        <v>10</v>
      </c>
      <c r="B16" s="154"/>
      <c r="C16" s="119">
        <v>60016</v>
      </c>
      <c r="D16" s="115" t="s">
        <v>136</v>
      </c>
      <c r="E16" s="130" t="s">
        <v>221</v>
      </c>
      <c r="F16" s="115" t="s">
        <v>201</v>
      </c>
      <c r="G16" s="120">
        <v>2009</v>
      </c>
      <c r="H16" s="120">
        <v>2010</v>
      </c>
      <c r="I16" s="121">
        <v>816012</v>
      </c>
      <c r="J16" s="121">
        <v>486012</v>
      </c>
      <c r="K16" s="121">
        <v>0</v>
      </c>
      <c r="L16" s="122">
        <v>0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</row>
    <row r="17" spans="1:51" s="128" customFormat="1" ht="50.25" customHeight="1">
      <c r="A17" s="143">
        <v>11</v>
      </c>
      <c r="B17" s="154"/>
      <c r="C17" s="119">
        <v>60016</v>
      </c>
      <c r="D17" s="115" t="s">
        <v>136</v>
      </c>
      <c r="E17" s="118" t="s">
        <v>247</v>
      </c>
      <c r="F17" s="115" t="s">
        <v>201</v>
      </c>
      <c r="G17" s="120">
        <v>2009</v>
      </c>
      <c r="H17" s="120">
        <v>2010</v>
      </c>
      <c r="I17" s="116">
        <v>2785500</v>
      </c>
      <c r="J17" s="116">
        <v>2785500</v>
      </c>
      <c r="K17" s="121">
        <v>0</v>
      </c>
      <c r="L17" s="122">
        <v>0</v>
      </c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</row>
    <row r="18" spans="1:51" s="128" customFormat="1" ht="37.5" customHeight="1">
      <c r="A18" s="143">
        <v>12</v>
      </c>
      <c r="B18" s="154"/>
      <c r="C18" s="119">
        <v>60016</v>
      </c>
      <c r="D18" s="115" t="s">
        <v>136</v>
      </c>
      <c r="E18" s="115" t="s">
        <v>203</v>
      </c>
      <c r="F18" s="115" t="s">
        <v>201</v>
      </c>
      <c r="G18" s="120">
        <v>2009</v>
      </c>
      <c r="H18" s="120">
        <v>2012</v>
      </c>
      <c r="I18" s="121">
        <v>36766896</v>
      </c>
      <c r="J18" s="116">
        <v>1000000</v>
      </c>
      <c r="K18" s="121">
        <v>15150000</v>
      </c>
      <c r="L18" s="122">
        <v>20616896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</row>
    <row r="19" spans="1:51" ht="37.5" customHeight="1">
      <c r="A19" s="143">
        <v>13</v>
      </c>
      <c r="B19" s="154"/>
      <c r="C19" s="119">
        <v>60016</v>
      </c>
      <c r="D19" s="115" t="s">
        <v>136</v>
      </c>
      <c r="E19" s="118" t="s">
        <v>240</v>
      </c>
      <c r="F19" s="115" t="s">
        <v>201</v>
      </c>
      <c r="G19" s="120">
        <v>2010</v>
      </c>
      <c r="H19" s="120">
        <v>2012</v>
      </c>
      <c r="I19" s="121">
        <v>2100000</v>
      </c>
      <c r="J19" s="116">
        <v>100000</v>
      </c>
      <c r="K19" s="121">
        <v>1000000</v>
      </c>
      <c r="L19" s="121">
        <v>1000000</v>
      </c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</row>
    <row r="20" spans="1:51" ht="40.5" customHeight="1">
      <c r="A20" s="143">
        <v>14</v>
      </c>
      <c r="B20" s="154"/>
      <c r="C20" s="119">
        <v>60016</v>
      </c>
      <c r="D20" s="115" t="s">
        <v>136</v>
      </c>
      <c r="E20" s="118" t="s">
        <v>239</v>
      </c>
      <c r="F20" s="115" t="s">
        <v>201</v>
      </c>
      <c r="G20" s="120">
        <v>2010</v>
      </c>
      <c r="H20" s="120">
        <v>2012</v>
      </c>
      <c r="I20" s="121">
        <v>2070000</v>
      </c>
      <c r="J20" s="116">
        <v>70000</v>
      </c>
      <c r="K20" s="121">
        <v>1000000</v>
      </c>
      <c r="L20" s="122">
        <v>1000000</v>
      </c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</row>
    <row r="21" spans="1:51" s="128" customFormat="1" ht="39" customHeight="1">
      <c r="A21" s="143">
        <v>15</v>
      </c>
      <c r="B21" s="154"/>
      <c r="C21" s="119">
        <v>60016</v>
      </c>
      <c r="D21" s="130" t="s">
        <v>136</v>
      </c>
      <c r="E21" s="118" t="s">
        <v>248</v>
      </c>
      <c r="F21" s="115" t="s">
        <v>201</v>
      </c>
      <c r="G21" s="120">
        <v>2010</v>
      </c>
      <c r="H21" s="120">
        <v>2010</v>
      </c>
      <c r="I21" s="116">
        <v>890343</v>
      </c>
      <c r="J21" s="116">
        <v>890343</v>
      </c>
      <c r="K21" s="121">
        <v>0</v>
      </c>
      <c r="L21" s="122">
        <v>0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</row>
    <row r="22" spans="1:51" s="128" customFormat="1" ht="39" customHeight="1">
      <c r="A22" s="143">
        <v>16</v>
      </c>
      <c r="B22" s="154"/>
      <c r="C22" s="119">
        <v>60016</v>
      </c>
      <c r="D22" s="130" t="s">
        <v>136</v>
      </c>
      <c r="E22" s="118" t="s">
        <v>246</v>
      </c>
      <c r="F22" s="115" t="s">
        <v>201</v>
      </c>
      <c r="G22" s="120">
        <v>2009</v>
      </c>
      <c r="H22" s="120">
        <v>2011</v>
      </c>
      <c r="I22" s="121">
        <v>2662200</v>
      </c>
      <c r="J22" s="116">
        <v>577606.71</v>
      </c>
      <c r="K22" s="121">
        <v>2084593</v>
      </c>
      <c r="L22" s="122">
        <v>0</v>
      </c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</row>
    <row r="23" spans="1:51" s="128" customFormat="1" ht="39" customHeight="1">
      <c r="A23" s="143">
        <v>17</v>
      </c>
      <c r="B23" s="154"/>
      <c r="C23" s="119">
        <v>60016</v>
      </c>
      <c r="D23" s="130" t="s">
        <v>136</v>
      </c>
      <c r="E23" s="118" t="s">
        <v>249</v>
      </c>
      <c r="F23" s="115" t="s">
        <v>201</v>
      </c>
      <c r="G23" s="120">
        <v>2010</v>
      </c>
      <c r="H23" s="120">
        <v>2011</v>
      </c>
      <c r="I23" s="121">
        <v>124656</v>
      </c>
      <c r="J23" s="116">
        <v>32050</v>
      </c>
      <c r="K23" s="121">
        <v>92606</v>
      </c>
      <c r="L23" s="122">
        <v>0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</row>
    <row r="24" spans="1:51" s="128" customFormat="1" ht="39" customHeight="1">
      <c r="A24" s="143">
        <v>18</v>
      </c>
      <c r="B24" s="154"/>
      <c r="C24" s="119">
        <v>60016</v>
      </c>
      <c r="D24" s="130" t="s">
        <v>136</v>
      </c>
      <c r="E24" s="118" t="s">
        <v>215</v>
      </c>
      <c r="F24" s="115" t="s">
        <v>201</v>
      </c>
      <c r="G24" s="120">
        <v>2009</v>
      </c>
      <c r="H24" s="120">
        <v>2015</v>
      </c>
      <c r="I24" s="121">
        <v>350000</v>
      </c>
      <c r="J24" s="116">
        <v>50000</v>
      </c>
      <c r="K24" s="121">
        <v>50000</v>
      </c>
      <c r="L24" s="122">
        <v>50000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</row>
    <row r="25" spans="1:51" s="52" customFormat="1" ht="52.5" customHeight="1">
      <c r="A25" s="143">
        <v>19</v>
      </c>
      <c r="B25" s="155"/>
      <c r="C25" s="119">
        <v>60016</v>
      </c>
      <c r="D25" s="130" t="s">
        <v>136</v>
      </c>
      <c r="E25" s="130" t="s">
        <v>214</v>
      </c>
      <c r="F25" s="115" t="s">
        <v>201</v>
      </c>
      <c r="G25" s="123">
        <v>2009</v>
      </c>
      <c r="H25" s="123">
        <v>2012</v>
      </c>
      <c r="I25" s="116">
        <v>600000</v>
      </c>
      <c r="J25" s="116">
        <v>4525000</v>
      </c>
      <c r="K25" s="116">
        <v>1000000</v>
      </c>
      <c r="L25" s="145">
        <v>0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</row>
    <row r="26" spans="1:51" s="129" customFormat="1" ht="44.25" customHeight="1">
      <c r="A26" s="143">
        <v>20</v>
      </c>
      <c r="B26" s="155"/>
      <c r="C26" s="119">
        <v>60016</v>
      </c>
      <c r="D26" s="130" t="s">
        <v>136</v>
      </c>
      <c r="E26" s="130" t="s">
        <v>238</v>
      </c>
      <c r="F26" s="115" t="s">
        <v>201</v>
      </c>
      <c r="G26" s="123">
        <v>2010</v>
      </c>
      <c r="H26" s="123">
        <v>2012</v>
      </c>
      <c r="I26" s="116">
        <v>2150000</v>
      </c>
      <c r="J26" s="116">
        <v>150000</v>
      </c>
      <c r="K26" s="116">
        <v>1000000</v>
      </c>
      <c r="L26" s="145">
        <v>1000000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</row>
    <row r="27" spans="1:51" s="52" customFormat="1" ht="44.25" customHeight="1">
      <c r="A27" s="143">
        <v>21</v>
      </c>
      <c r="B27" s="155"/>
      <c r="C27" s="119">
        <v>60016</v>
      </c>
      <c r="D27" s="130" t="s">
        <v>136</v>
      </c>
      <c r="E27" s="130" t="s">
        <v>237</v>
      </c>
      <c r="F27" s="130" t="s">
        <v>201</v>
      </c>
      <c r="G27" s="123">
        <v>2010</v>
      </c>
      <c r="H27" s="123">
        <v>2012</v>
      </c>
      <c r="I27" s="116">
        <v>1070000</v>
      </c>
      <c r="J27" s="116">
        <v>70000</v>
      </c>
      <c r="K27" s="116">
        <v>500000</v>
      </c>
      <c r="L27" s="116">
        <v>500000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</row>
    <row r="28" spans="1:51" s="52" customFormat="1" ht="71.25" customHeight="1">
      <c r="A28" s="143">
        <v>22</v>
      </c>
      <c r="B28" s="155"/>
      <c r="C28" s="119">
        <v>60016</v>
      </c>
      <c r="D28" s="130" t="s">
        <v>136</v>
      </c>
      <c r="E28" s="130" t="s">
        <v>232</v>
      </c>
      <c r="F28" s="130" t="s">
        <v>201</v>
      </c>
      <c r="G28" s="123">
        <v>2010</v>
      </c>
      <c r="H28" s="123">
        <v>2012</v>
      </c>
      <c r="I28" s="116">
        <v>2400000</v>
      </c>
      <c r="J28" s="116">
        <v>400000</v>
      </c>
      <c r="K28" s="116">
        <v>1000000</v>
      </c>
      <c r="L28" s="145">
        <v>1000000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</row>
    <row r="29" spans="1:51" s="113" customFormat="1" ht="30.75" customHeight="1">
      <c r="A29" s="135"/>
      <c r="B29" s="135">
        <v>700</v>
      </c>
      <c r="C29" s="136"/>
      <c r="D29" s="137" t="s">
        <v>21</v>
      </c>
      <c r="E29" s="137"/>
      <c r="F29" s="137"/>
      <c r="G29" s="156"/>
      <c r="H29" s="156"/>
      <c r="I29" s="140">
        <f>SUM(I30:I32)</f>
        <v>6400000</v>
      </c>
      <c r="J29" s="140">
        <f>SUM(J30:J32)</f>
        <v>4900000</v>
      </c>
      <c r="K29" s="140">
        <f>SUM(K30:K32)</f>
        <v>1000000</v>
      </c>
      <c r="L29" s="140">
        <f>SUM(L30:L32)</f>
        <v>500000</v>
      </c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</row>
    <row r="30" spans="1:51" s="128" customFormat="1" ht="36.75" customHeight="1">
      <c r="A30" s="143">
        <v>23</v>
      </c>
      <c r="B30" s="154"/>
      <c r="C30" s="157">
        <v>70095</v>
      </c>
      <c r="D30" s="115" t="s">
        <v>92</v>
      </c>
      <c r="E30" s="130" t="s">
        <v>222</v>
      </c>
      <c r="F30" s="115" t="s">
        <v>201</v>
      </c>
      <c r="G30" s="120">
        <v>2009</v>
      </c>
      <c r="H30" s="120">
        <v>2010</v>
      </c>
      <c r="I30" s="116">
        <v>1750000</v>
      </c>
      <c r="J30" s="116">
        <v>1750000</v>
      </c>
      <c r="K30" s="121">
        <v>0</v>
      </c>
      <c r="L30" s="122">
        <v>0</v>
      </c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</row>
    <row r="31" spans="1:51" s="128" customFormat="1" ht="30.75" customHeight="1">
      <c r="A31" s="143">
        <v>24</v>
      </c>
      <c r="B31" s="154"/>
      <c r="C31" s="157">
        <v>70095</v>
      </c>
      <c r="D31" s="115" t="s">
        <v>92</v>
      </c>
      <c r="E31" s="130" t="s">
        <v>236</v>
      </c>
      <c r="F31" s="115" t="s">
        <v>201</v>
      </c>
      <c r="G31" s="120">
        <v>2009</v>
      </c>
      <c r="H31" s="120">
        <v>2012</v>
      </c>
      <c r="I31" s="116">
        <v>3100000</v>
      </c>
      <c r="J31" s="116">
        <v>3100000</v>
      </c>
      <c r="K31" s="121">
        <v>0</v>
      </c>
      <c r="L31" s="122">
        <v>0</v>
      </c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</row>
    <row r="32" spans="1:51" s="128" customFormat="1" ht="37.5" customHeight="1">
      <c r="A32" s="143">
        <v>25</v>
      </c>
      <c r="B32" s="154"/>
      <c r="C32" s="157">
        <v>70095</v>
      </c>
      <c r="D32" s="115" t="s">
        <v>92</v>
      </c>
      <c r="E32" s="130" t="s">
        <v>235</v>
      </c>
      <c r="F32" s="115" t="s">
        <v>201</v>
      </c>
      <c r="G32" s="120">
        <v>2010</v>
      </c>
      <c r="H32" s="120">
        <v>2012</v>
      </c>
      <c r="I32" s="116">
        <v>1550000</v>
      </c>
      <c r="J32" s="116">
        <v>50000</v>
      </c>
      <c r="K32" s="121">
        <v>1000000</v>
      </c>
      <c r="L32" s="121">
        <v>500000</v>
      </c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</row>
    <row r="33" spans="1:51" s="113" customFormat="1" ht="39" customHeight="1">
      <c r="A33" s="135"/>
      <c r="B33" s="135">
        <v>710</v>
      </c>
      <c r="C33" s="136"/>
      <c r="D33" s="137" t="s">
        <v>138</v>
      </c>
      <c r="E33" s="137"/>
      <c r="F33" s="158"/>
      <c r="G33" s="156"/>
      <c r="H33" s="159"/>
      <c r="I33" s="140">
        <f>I34</f>
        <v>700000</v>
      </c>
      <c r="J33" s="140">
        <f>J34</f>
        <v>500000</v>
      </c>
      <c r="K33" s="140">
        <f>K34</f>
        <v>100000</v>
      </c>
      <c r="L33" s="140">
        <f>L34</f>
        <v>100000</v>
      </c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</row>
    <row r="34" spans="1:51" s="52" customFormat="1" ht="40.5" customHeight="1">
      <c r="A34" s="143">
        <v>26</v>
      </c>
      <c r="B34" s="143"/>
      <c r="C34" s="119">
        <v>71004</v>
      </c>
      <c r="D34" s="115" t="s">
        <v>139</v>
      </c>
      <c r="E34" s="115" t="s">
        <v>204</v>
      </c>
      <c r="F34" s="115" t="s">
        <v>201</v>
      </c>
      <c r="G34" s="120">
        <v>2010</v>
      </c>
      <c r="H34" s="120">
        <v>2012</v>
      </c>
      <c r="I34" s="121">
        <v>700000</v>
      </c>
      <c r="J34" s="116">
        <v>500000</v>
      </c>
      <c r="K34" s="121">
        <v>100000</v>
      </c>
      <c r="L34" s="122">
        <v>100000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</row>
    <row r="35" spans="1:51" s="52" customFormat="1" ht="40.5" customHeight="1">
      <c r="A35" s="143"/>
      <c r="B35" s="135">
        <v>750</v>
      </c>
      <c r="C35" s="119"/>
      <c r="D35" s="137" t="s">
        <v>250</v>
      </c>
      <c r="E35" s="115"/>
      <c r="F35" s="115"/>
      <c r="G35" s="120"/>
      <c r="H35" s="120"/>
      <c r="I35" s="140">
        <f>SUM(I36)</f>
        <v>331035</v>
      </c>
      <c r="J35" s="140">
        <f>SUM(J36)</f>
        <v>8014</v>
      </c>
      <c r="K35" s="140">
        <f>SUM(K36)</f>
        <v>127618</v>
      </c>
      <c r="L35" s="140">
        <f>SUM(L36)</f>
        <v>31741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</row>
    <row r="36" spans="1:51" s="52" customFormat="1" ht="68.25" customHeight="1">
      <c r="A36" s="143">
        <v>27</v>
      </c>
      <c r="B36" s="143"/>
      <c r="C36" s="119">
        <v>75023</v>
      </c>
      <c r="D36" s="130" t="s">
        <v>251</v>
      </c>
      <c r="E36" s="130" t="s">
        <v>252</v>
      </c>
      <c r="F36" s="115" t="s">
        <v>201</v>
      </c>
      <c r="G36" s="120">
        <v>2010</v>
      </c>
      <c r="H36" s="120">
        <v>2018</v>
      </c>
      <c r="I36" s="121">
        <v>331035</v>
      </c>
      <c r="J36" s="116">
        <v>8014</v>
      </c>
      <c r="K36" s="121">
        <v>127618</v>
      </c>
      <c r="L36" s="122">
        <v>31741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</row>
    <row r="37" spans="1:51" s="113" customFormat="1" ht="78.75">
      <c r="A37" s="135"/>
      <c r="B37" s="135">
        <v>754</v>
      </c>
      <c r="C37" s="136"/>
      <c r="D37" s="137" t="s">
        <v>141</v>
      </c>
      <c r="E37" s="137"/>
      <c r="F37" s="137"/>
      <c r="G37" s="156"/>
      <c r="H37" s="156"/>
      <c r="I37" s="140">
        <f>SUM(I38:I39)</f>
        <v>6595810</v>
      </c>
      <c r="J37" s="140">
        <f>SUM(J38:J39)</f>
        <v>453786</v>
      </c>
      <c r="K37" s="140">
        <f>SUM(K38:K39)</f>
        <v>453786</v>
      </c>
      <c r="L37" s="141">
        <f>SUM(L38:L39)</f>
        <v>453786</v>
      </c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</row>
    <row r="38" spans="1:51" s="52" customFormat="1" ht="39.75" customHeight="1">
      <c r="A38" s="143">
        <v>28</v>
      </c>
      <c r="B38" s="143"/>
      <c r="C38" s="119">
        <v>75412</v>
      </c>
      <c r="D38" s="130" t="s">
        <v>205</v>
      </c>
      <c r="E38" s="130" t="s">
        <v>226</v>
      </c>
      <c r="F38" s="130" t="s">
        <v>201</v>
      </c>
      <c r="G38" s="123">
        <v>2007</v>
      </c>
      <c r="H38" s="123">
        <v>2023</v>
      </c>
      <c r="I38" s="116">
        <v>3816494</v>
      </c>
      <c r="J38" s="116">
        <v>258746</v>
      </c>
      <c r="K38" s="116">
        <v>258746</v>
      </c>
      <c r="L38" s="116">
        <v>258746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</row>
    <row r="39" spans="1:51" s="128" customFormat="1" ht="42.75" customHeight="1">
      <c r="A39" s="143">
        <v>29</v>
      </c>
      <c r="B39" s="154"/>
      <c r="C39" s="157">
        <v>75412</v>
      </c>
      <c r="D39" s="130" t="s">
        <v>205</v>
      </c>
      <c r="E39" s="130" t="s">
        <v>227</v>
      </c>
      <c r="F39" s="115" t="s">
        <v>201</v>
      </c>
      <c r="G39" s="120">
        <v>2009</v>
      </c>
      <c r="H39" s="120">
        <v>2024</v>
      </c>
      <c r="I39" s="116">
        <v>2779316</v>
      </c>
      <c r="J39" s="116">
        <v>195040</v>
      </c>
      <c r="K39" s="116">
        <v>195040</v>
      </c>
      <c r="L39" s="116">
        <v>195040</v>
      </c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</row>
    <row r="40" spans="1:51" s="113" customFormat="1" ht="31.5">
      <c r="A40" s="135"/>
      <c r="B40" s="135">
        <v>801</v>
      </c>
      <c r="C40" s="160"/>
      <c r="D40" s="137" t="s">
        <v>82</v>
      </c>
      <c r="E40" s="137"/>
      <c r="F40" s="137"/>
      <c r="G40" s="156"/>
      <c r="H40" s="156"/>
      <c r="I40" s="140">
        <f>SUM(I41:I42)</f>
        <v>7085074</v>
      </c>
      <c r="J40" s="140">
        <f>SUM(J41:J42)</f>
        <v>3616000</v>
      </c>
      <c r="K40" s="140">
        <f>SUM(K41:K42)</f>
        <v>1417000</v>
      </c>
      <c r="L40" s="141">
        <f>SUM(L41:L42)</f>
        <v>1417000</v>
      </c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</row>
    <row r="41" spans="1:51" s="128" customFormat="1" ht="38.25" customHeight="1">
      <c r="A41" s="143">
        <v>30</v>
      </c>
      <c r="B41" s="154"/>
      <c r="C41" s="157">
        <v>80101</v>
      </c>
      <c r="D41" s="115" t="s">
        <v>83</v>
      </c>
      <c r="E41" s="118" t="s">
        <v>216</v>
      </c>
      <c r="F41" s="115" t="s">
        <v>201</v>
      </c>
      <c r="G41" s="120">
        <v>2009</v>
      </c>
      <c r="H41" s="120">
        <v>2010</v>
      </c>
      <c r="I41" s="116">
        <v>4085074</v>
      </c>
      <c r="J41" s="121">
        <v>3450000</v>
      </c>
      <c r="K41" s="121">
        <v>0</v>
      </c>
      <c r="L41" s="122">
        <v>0</v>
      </c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</row>
    <row r="42" spans="1:51" ht="55.5" customHeight="1">
      <c r="A42" s="143">
        <v>31</v>
      </c>
      <c r="B42" s="154"/>
      <c r="C42" s="157">
        <v>80101</v>
      </c>
      <c r="D42" s="115" t="s">
        <v>83</v>
      </c>
      <c r="E42" s="130" t="s">
        <v>228</v>
      </c>
      <c r="F42" s="115" t="s">
        <v>201</v>
      </c>
      <c r="G42" s="120">
        <v>2010</v>
      </c>
      <c r="H42" s="120">
        <v>2012</v>
      </c>
      <c r="I42" s="121">
        <v>3000000</v>
      </c>
      <c r="J42" s="116">
        <v>166000</v>
      </c>
      <c r="K42" s="121">
        <v>1417000</v>
      </c>
      <c r="L42" s="121">
        <v>1417000</v>
      </c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</row>
    <row r="43" spans="1:51" ht="36.75" customHeight="1">
      <c r="A43" s="143"/>
      <c r="B43" s="161">
        <v>851</v>
      </c>
      <c r="C43" s="162"/>
      <c r="D43" s="163" t="s">
        <v>158</v>
      </c>
      <c r="E43" s="125"/>
      <c r="F43" s="125"/>
      <c r="G43" s="126"/>
      <c r="H43" s="126"/>
      <c r="I43" s="127">
        <f>I44</f>
        <v>3070000</v>
      </c>
      <c r="J43" s="127">
        <f>J44</f>
        <v>70000</v>
      </c>
      <c r="K43" s="127">
        <f>K44</f>
        <v>1000000</v>
      </c>
      <c r="L43" s="127">
        <f>L44</f>
        <v>1000000</v>
      </c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</row>
    <row r="44" spans="1:51" ht="36.75" customHeight="1">
      <c r="A44" s="143">
        <v>32</v>
      </c>
      <c r="B44" s="154"/>
      <c r="C44" s="157">
        <v>85141</v>
      </c>
      <c r="D44" s="118" t="s">
        <v>218</v>
      </c>
      <c r="E44" s="130" t="s">
        <v>234</v>
      </c>
      <c r="F44" s="115" t="s">
        <v>201</v>
      </c>
      <c r="G44" s="120">
        <v>2010</v>
      </c>
      <c r="H44" s="120">
        <v>2013</v>
      </c>
      <c r="I44" s="121">
        <v>3070000</v>
      </c>
      <c r="J44" s="116">
        <v>70000</v>
      </c>
      <c r="K44" s="121">
        <v>1000000</v>
      </c>
      <c r="L44" s="121">
        <v>1000000</v>
      </c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</row>
    <row r="45" spans="1:51" s="113" customFormat="1" ht="68.25" customHeight="1">
      <c r="A45" s="135"/>
      <c r="B45" s="135">
        <v>900</v>
      </c>
      <c r="C45" s="136"/>
      <c r="D45" s="137" t="s">
        <v>93</v>
      </c>
      <c r="E45" s="137"/>
      <c r="F45" s="137"/>
      <c r="G45" s="156"/>
      <c r="H45" s="156"/>
      <c r="I45" s="140">
        <f>I46</f>
        <v>31500000</v>
      </c>
      <c r="J45" s="140">
        <f>J46</f>
        <v>3500000</v>
      </c>
      <c r="K45" s="140">
        <f>K46</f>
        <v>0</v>
      </c>
      <c r="L45" s="140">
        <f>L46</f>
        <v>0</v>
      </c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</row>
    <row r="46" spans="1:12" s="142" customFormat="1" ht="49.5" customHeight="1">
      <c r="A46" s="143">
        <v>33</v>
      </c>
      <c r="B46" s="135"/>
      <c r="C46" s="157">
        <v>90001</v>
      </c>
      <c r="D46" s="115" t="s">
        <v>94</v>
      </c>
      <c r="E46" s="118" t="s">
        <v>212</v>
      </c>
      <c r="F46" s="115" t="s">
        <v>201</v>
      </c>
      <c r="G46" s="164">
        <v>2008</v>
      </c>
      <c r="H46" s="164">
        <v>2010</v>
      </c>
      <c r="I46" s="165">
        <v>31500000</v>
      </c>
      <c r="J46" s="165">
        <v>3500000</v>
      </c>
      <c r="K46" s="165">
        <v>0</v>
      </c>
      <c r="L46" s="166">
        <v>0</v>
      </c>
    </row>
    <row r="47" spans="1:51" s="114" customFormat="1" ht="54" customHeight="1">
      <c r="A47" s="135"/>
      <c r="B47" s="135">
        <v>921</v>
      </c>
      <c r="C47" s="167"/>
      <c r="D47" s="137" t="s">
        <v>206</v>
      </c>
      <c r="E47" s="168"/>
      <c r="F47" s="158"/>
      <c r="G47" s="159"/>
      <c r="H47" s="156"/>
      <c r="I47" s="140">
        <f>SUM(I48:I49)</f>
        <v>12100000</v>
      </c>
      <c r="J47" s="140">
        <f>SUM(J48:J49)</f>
        <v>350000</v>
      </c>
      <c r="K47" s="140">
        <f>SUM(K48:K49)</f>
        <v>1400000</v>
      </c>
      <c r="L47" s="141">
        <f>SUM(L48:L49)</f>
        <v>1500000</v>
      </c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</row>
    <row r="48" spans="1:51" s="128" customFormat="1" ht="37.5" customHeight="1">
      <c r="A48" s="143">
        <v>34</v>
      </c>
      <c r="B48" s="154"/>
      <c r="C48" s="157">
        <v>92109</v>
      </c>
      <c r="D48" s="115" t="s">
        <v>207</v>
      </c>
      <c r="E48" s="130" t="s">
        <v>230</v>
      </c>
      <c r="F48" s="115" t="s">
        <v>201</v>
      </c>
      <c r="G48" s="120">
        <v>2009</v>
      </c>
      <c r="H48" s="120">
        <v>2013</v>
      </c>
      <c r="I48" s="121">
        <v>9000000</v>
      </c>
      <c r="J48" s="116">
        <v>250000</v>
      </c>
      <c r="K48" s="121">
        <v>1000000</v>
      </c>
      <c r="L48" s="122">
        <v>1000000</v>
      </c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</row>
    <row r="49" spans="1:51" ht="36" customHeight="1">
      <c r="A49" s="143">
        <v>35</v>
      </c>
      <c r="B49" s="154"/>
      <c r="C49" s="157">
        <v>92120</v>
      </c>
      <c r="D49" s="115" t="s">
        <v>208</v>
      </c>
      <c r="E49" s="118" t="s">
        <v>219</v>
      </c>
      <c r="F49" s="115" t="s">
        <v>201</v>
      </c>
      <c r="G49" s="120">
        <v>2009</v>
      </c>
      <c r="H49" s="120">
        <v>2013</v>
      </c>
      <c r="I49" s="121">
        <v>3100000</v>
      </c>
      <c r="J49" s="116">
        <v>100000</v>
      </c>
      <c r="K49" s="121">
        <v>400000</v>
      </c>
      <c r="L49" s="122">
        <v>500000</v>
      </c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</row>
    <row r="50" spans="1:51" s="113" customFormat="1" ht="31.5">
      <c r="A50" s="135"/>
      <c r="B50" s="135">
        <v>926</v>
      </c>
      <c r="C50" s="136"/>
      <c r="D50" s="137" t="s">
        <v>176</v>
      </c>
      <c r="E50" s="137"/>
      <c r="F50" s="137"/>
      <c r="G50" s="156"/>
      <c r="H50" s="156"/>
      <c r="I50" s="140">
        <f>SUM(I51:I56)</f>
        <v>31544598</v>
      </c>
      <c r="J50" s="140">
        <f>SUM(J51:J56)</f>
        <v>4419982</v>
      </c>
      <c r="K50" s="140">
        <f>SUM(K51:K56)</f>
        <v>7079826</v>
      </c>
      <c r="L50" s="141">
        <f>SUM(L51:L56)</f>
        <v>4627696</v>
      </c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</row>
    <row r="51" spans="1:51" s="52" customFormat="1" ht="39" customHeight="1">
      <c r="A51" s="143">
        <v>36</v>
      </c>
      <c r="B51" s="143"/>
      <c r="C51" s="119">
        <v>92601</v>
      </c>
      <c r="D51" s="130" t="s">
        <v>209</v>
      </c>
      <c r="E51" s="130" t="s">
        <v>210</v>
      </c>
      <c r="F51" s="130" t="s">
        <v>201</v>
      </c>
      <c r="G51" s="123">
        <v>2006</v>
      </c>
      <c r="H51" s="123">
        <v>2020</v>
      </c>
      <c r="I51" s="116">
        <v>15000000</v>
      </c>
      <c r="J51" s="116">
        <v>1327696</v>
      </c>
      <c r="K51" s="116">
        <v>1327696</v>
      </c>
      <c r="L51" s="116">
        <v>1327696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</row>
    <row r="52" spans="1:51" s="129" customFormat="1" ht="45" customHeight="1">
      <c r="A52" s="143">
        <v>37</v>
      </c>
      <c r="B52" s="170"/>
      <c r="C52" s="119">
        <v>92601</v>
      </c>
      <c r="D52" s="130" t="s">
        <v>209</v>
      </c>
      <c r="E52" s="118" t="s">
        <v>220</v>
      </c>
      <c r="F52" s="115" t="s">
        <v>201</v>
      </c>
      <c r="G52" s="123">
        <v>2009</v>
      </c>
      <c r="H52" s="123">
        <v>2011</v>
      </c>
      <c r="I52" s="116">
        <v>5138757</v>
      </c>
      <c r="J52" s="116">
        <v>2632286</v>
      </c>
      <c r="K52" s="116">
        <v>2506289</v>
      </c>
      <c r="L52" s="145">
        <v>0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</row>
    <row r="53" spans="1:51" s="129" customFormat="1" ht="45" customHeight="1">
      <c r="A53" s="143">
        <v>38</v>
      </c>
      <c r="B53" s="170"/>
      <c r="C53" s="119">
        <v>92601</v>
      </c>
      <c r="D53" s="130" t="s">
        <v>209</v>
      </c>
      <c r="E53" s="118" t="s">
        <v>253</v>
      </c>
      <c r="F53" s="115" t="s">
        <v>201</v>
      </c>
      <c r="G53" s="123">
        <v>2011</v>
      </c>
      <c r="H53" s="123">
        <v>2011</v>
      </c>
      <c r="I53" s="116">
        <v>145841</v>
      </c>
      <c r="J53" s="116">
        <v>0</v>
      </c>
      <c r="K53" s="116">
        <v>145841</v>
      </c>
      <c r="L53" s="145">
        <v>0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</row>
    <row r="54" spans="1:51" s="129" customFormat="1" ht="45" customHeight="1">
      <c r="A54" s="143">
        <v>39</v>
      </c>
      <c r="B54" s="170"/>
      <c r="C54" s="119">
        <v>92601</v>
      </c>
      <c r="D54" s="130" t="s">
        <v>209</v>
      </c>
      <c r="E54" s="118" t="s">
        <v>244</v>
      </c>
      <c r="F54" s="115" t="s">
        <v>201</v>
      </c>
      <c r="G54" s="123">
        <v>2011</v>
      </c>
      <c r="H54" s="123">
        <v>2013</v>
      </c>
      <c r="I54" s="116">
        <v>4000000</v>
      </c>
      <c r="J54" s="116">
        <v>0</v>
      </c>
      <c r="K54" s="116">
        <v>100000</v>
      </c>
      <c r="L54" s="145">
        <v>500000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</row>
    <row r="55" spans="1:51" s="129" customFormat="1" ht="45" customHeight="1">
      <c r="A55" s="143">
        <v>40</v>
      </c>
      <c r="B55" s="170"/>
      <c r="C55" s="119">
        <v>92601</v>
      </c>
      <c r="D55" s="130" t="s">
        <v>209</v>
      </c>
      <c r="E55" s="130" t="s">
        <v>233</v>
      </c>
      <c r="F55" s="115" t="s">
        <v>201</v>
      </c>
      <c r="G55" s="123">
        <v>2010</v>
      </c>
      <c r="H55" s="123">
        <v>2012</v>
      </c>
      <c r="I55" s="116">
        <v>4000000</v>
      </c>
      <c r="J55" s="116">
        <v>200000</v>
      </c>
      <c r="K55" s="116">
        <v>2000000</v>
      </c>
      <c r="L55" s="145">
        <v>1800000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s="52" customFormat="1" ht="58.5" customHeight="1">
      <c r="A56" s="143">
        <v>41</v>
      </c>
      <c r="B56" s="170"/>
      <c r="C56" s="119">
        <v>92601</v>
      </c>
      <c r="D56" s="130" t="s">
        <v>209</v>
      </c>
      <c r="E56" s="130" t="s">
        <v>211</v>
      </c>
      <c r="F56" s="115" t="s">
        <v>201</v>
      </c>
      <c r="G56" s="123">
        <v>2010</v>
      </c>
      <c r="H56" s="123">
        <v>2013</v>
      </c>
      <c r="I56" s="116">
        <v>3260000</v>
      </c>
      <c r="J56" s="116">
        <v>260000</v>
      </c>
      <c r="K56" s="145">
        <v>1000000</v>
      </c>
      <c r="L56" s="145">
        <v>1000000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1:51" s="113" customFormat="1" ht="15.75">
      <c r="A57" s="193" t="s">
        <v>97</v>
      </c>
      <c r="B57" s="193"/>
      <c r="C57" s="193"/>
      <c r="D57" s="193"/>
      <c r="E57" s="193"/>
      <c r="F57" s="193"/>
      <c r="G57" s="193"/>
      <c r="H57" s="193"/>
      <c r="I57" s="171">
        <f>SUM(I6+I29+I33+I35+I37+I40+I43+I45+I47+I50)</f>
        <v>236594053.92000002</v>
      </c>
      <c r="J57" s="171">
        <f>SUM(J6+J29+J33+J35+J37+J40+J43+J45+J47+J50)</f>
        <v>42661956.71</v>
      </c>
      <c r="K57" s="171">
        <f>SUM(K6+K29+K33+K35+K37+K40+K43+K45+K47+K50)</f>
        <v>63912281</v>
      </c>
      <c r="L57" s="171">
        <f>SUM(L6+L29+L33+L35+L37+L40+L43+L45+L47+L50)</f>
        <v>44021103</v>
      </c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</row>
    <row r="58" spans="1:51" ht="12.75">
      <c r="A58" s="124"/>
      <c r="B58" s="124"/>
      <c r="C58" s="124"/>
      <c r="D58" s="124"/>
      <c r="E58" s="124"/>
      <c r="F58" s="124"/>
      <c r="G58" s="172"/>
      <c r="H58" s="172"/>
      <c r="I58" s="172"/>
      <c r="J58" s="173"/>
      <c r="K58" s="172"/>
      <c r="L58" s="172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</row>
    <row r="59" spans="1:51" ht="12.75">
      <c r="A59" s="124"/>
      <c r="B59" s="124"/>
      <c r="C59" s="124"/>
      <c r="D59" s="124"/>
      <c r="E59" s="124"/>
      <c r="F59" s="124"/>
      <c r="G59" s="124"/>
      <c r="H59" s="124"/>
      <c r="I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</row>
    <row r="60" ht="12.75">
      <c r="J60" s="124"/>
    </row>
    <row r="61" s="117" customFormat="1" ht="15.75">
      <c r="J61" s="175"/>
    </row>
    <row r="63" spans="9:12" ht="12.75">
      <c r="I63" s="37"/>
      <c r="J63" s="173"/>
      <c r="K63" s="37"/>
      <c r="L63" s="37"/>
    </row>
  </sheetData>
  <sheetProtection/>
  <mergeCells count="12">
    <mergeCell ref="E3:E4"/>
    <mergeCell ref="F3:F4"/>
    <mergeCell ref="G3:H3"/>
    <mergeCell ref="I3:I4"/>
    <mergeCell ref="J3:L3"/>
    <mergeCell ref="A57:H57"/>
    <mergeCell ref="J1:L1"/>
    <mergeCell ref="B2:K2"/>
    <mergeCell ref="A3:A4"/>
    <mergeCell ref="B3:B4"/>
    <mergeCell ref="C3:C4"/>
    <mergeCell ref="D3:D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Mariusz Owczarek</cp:lastModifiedBy>
  <cp:lastPrinted>2010-03-31T17:18:10Z</cp:lastPrinted>
  <dcterms:created xsi:type="dcterms:W3CDTF">2002-09-26T09:06:19Z</dcterms:created>
  <dcterms:modified xsi:type="dcterms:W3CDTF">2010-06-15T12:37:14Z</dcterms:modified>
  <cp:category/>
  <cp:version/>
  <cp:contentType/>
  <cp:contentStatus/>
  <cp:revision>1</cp:revision>
</cp:coreProperties>
</file>