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00" windowHeight="8055" tabRatio="597" firstSheet="8" activeTab="14"/>
  </bookViews>
  <sheets>
    <sheet name="Zał_ Nr 1" sheetId="1" r:id="rId1"/>
    <sheet name="Zał_ Nr 2" sheetId="2" r:id="rId2"/>
    <sheet name="Zał_ Nr 3" sheetId="3" r:id="rId3"/>
    <sheet name="Zał_ Nr 4" sheetId="4" r:id="rId4"/>
    <sheet name="Zał_ Nr 5" sheetId="5" r:id="rId5"/>
    <sheet name="Zał_ Nr 6" sheetId="6" r:id="rId6"/>
    <sheet name="Zał_ Nr 7" sheetId="7" r:id="rId7"/>
    <sheet name="Zał_ Nr 8" sheetId="8" r:id="rId8"/>
    <sheet name="Zał_ Nr 9" sheetId="9" r:id="rId9"/>
    <sheet name="Zał_ Nr 10" sheetId="10" r:id="rId10"/>
    <sheet name="Zał_ Nr 11" sheetId="11" r:id="rId11"/>
    <sheet name="Zał_ Nr 12" sheetId="12" r:id="rId12"/>
    <sheet name="Zał_ Nr 13" sheetId="13" r:id="rId13"/>
    <sheet name="Zał_ Nr 14" sheetId="14" r:id="rId14"/>
    <sheet name="Zał_ Nr 15" sheetId="15" r:id="rId15"/>
    <sheet name="Zał_ Nr 16" sheetId="16" r:id="rId16"/>
    <sheet name="Zał_ Nr 17" sheetId="17" r:id="rId17"/>
    <sheet name="Zał_ Nr 18" sheetId="18" r:id="rId18"/>
    <sheet name="Zał_ Nr 19" sheetId="19" r:id="rId19"/>
    <sheet name="Zał_ Nr 20" sheetId="20" r:id="rId20"/>
    <sheet name="Zał_ Nr 21" sheetId="21" r:id="rId21"/>
  </sheets>
  <definedNames>
    <definedName name="Excel_BuiltIn_Print_Area_19">'Zał_ Nr 19'!#REF!</definedName>
    <definedName name="_xlnm.Print_Area" localSheetId="0">'Zał_ Nr 1'!$A$1:$E$89</definedName>
    <definedName name="_xlnm.Print_Area" localSheetId="9">'Zał_ Nr 10'!$A$1:$I$10</definedName>
    <definedName name="_xlnm.Print_Area" localSheetId="10">'Zał_ Nr 11'!$A$1:$K$16</definedName>
    <definedName name="_xlnm.Print_Area" localSheetId="11">'Zał_ Nr 12'!$A$1:$J$12</definedName>
    <definedName name="_xlnm.Print_Area" localSheetId="12">'Zał_ Nr 13'!$A$1:$J$12</definedName>
    <definedName name="_xlnm.Print_Area" localSheetId="13">'Zał_ Nr 14'!$A$1:$J$12</definedName>
    <definedName name="_xlnm.Print_Area" localSheetId="14">'Zał_ Nr 15'!$A$1:$L$52</definedName>
    <definedName name="_xlnm.Print_Area" localSheetId="15">'Zał_ Nr 16'!$A$1:$K$11</definedName>
    <definedName name="_xlnm.Print_Area" localSheetId="16">'Zał_ Nr 17'!$B$1:$I$16</definedName>
    <definedName name="_xlnm.Print_Area" localSheetId="17">'Zał_ Nr 18'!$B$1:$I$11</definedName>
    <definedName name="_xlnm.Print_Area" localSheetId="1">'Zał_ Nr 2'!$A$1:$E$77</definedName>
    <definedName name="_xlnm.Print_Area" localSheetId="19">'Zał_ Nr 20'!$B$1:$I$11</definedName>
    <definedName name="_xlnm.Print_Area" localSheetId="20">'Zał_ Nr 21'!$A$1:$N$56</definedName>
    <definedName name="_xlnm.Print_Area" localSheetId="2">'Zał_ Nr 3'!$B$1:$F$12</definedName>
    <definedName name="_xlnm.Print_Area" localSheetId="3">'Zał_ Nr 4'!$B$1:$V$20</definedName>
    <definedName name="_xlnm.Print_Area" localSheetId="4">'Zał_ Nr 5'!$B$1:$E$11</definedName>
    <definedName name="_xlnm.Print_Area" localSheetId="5">'Zał_ Nr 6'!$B$1:$E$11</definedName>
    <definedName name="_xlnm.Print_Area" localSheetId="6">'Zał_ Nr 7'!$B$1:$E$11</definedName>
    <definedName name="_xlnm.Print_Area" localSheetId="7">'Zał_ Nr 8'!$A$1:$K$77</definedName>
    <definedName name="_xlnm.Print_Area" localSheetId="8">'Zał_ Nr 9'!$A$1:$K$72</definedName>
    <definedName name="_xlnm.Print_Titles" localSheetId="20">'Zał_ Nr 21'!$6:$6</definedName>
  </definedNames>
  <calcPr fullCalcOnLoad="1"/>
</workbook>
</file>

<file path=xl/sharedStrings.xml><?xml version="1.0" encoding="utf-8"?>
<sst xmlns="http://schemas.openxmlformats.org/spreadsheetml/2006/main" count="874" uniqueCount="355">
  <si>
    <t>ZałącznikNr 1 PROJEKT</t>
  </si>
  <si>
    <t>Prognozowane dochody budżetu
Gminy Rewal
(ogółem)
w 2006 r.</t>
  </si>
  <si>
    <t>Według działów klasyfikacji i ważniejszych źródeł:</t>
  </si>
  <si>
    <t>Dział</t>
  </si>
  <si>
    <t>Rozdział</t>
  </si>
  <si>
    <t>Paragraf</t>
  </si>
  <si>
    <t>Nazwa podziałki 
klasyfikacji budżetowej</t>
  </si>
  <si>
    <t>Kwota planowana na 2006 rok
(zł)</t>
  </si>
  <si>
    <t>Wytwarzanie i zaopatrywanie w energię elektrycną gaz i wodę</t>
  </si>
  <si>
    <t>Dostarczanie ciepła</t>
  </si>
  <si>
    <t>0690</t>
  </si>
  <si>
    <t>Wpływy z różnych opłat</t>
  </si>
  <si>
    <t>Dostarczanie energii elektrycznej</t>
  </si>
  <si>
    <t>Transport i łączność</t>
  </si>
  <si>
    <t>Lokalny transport zbiorowy</t>
  </si>
  <si>
    <t>0830</t>
  </si>
  <si>
    <t>Wpływy z usług</t>
  </si>
  <si>
    <t>Turystyka</t>
  </si>
  <si>
    <t>Zadania w zakresie upowszechniania turystyki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</si>
  <si>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</si>
  <si>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</si>
  <si>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</si>
  <si>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</si>
  <si>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</si>
  <si>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</si>
  <si>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</si>
  <si>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</si>
  <si>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</si>
  <si>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</si>
  <si>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</si>
  <si>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użytkowania wieczystego przysługującego osobom fizycznym w prawo własności</t>
  </si>
  <si>
    <t>0840</t>
  </si>
  <si>
    <t xml:space="preserve">Wpływy ze sprzedaży wyrobów </t>
  </si>
  <si>
    <t>0920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</si>
  <si>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</si>
  <si>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</si>
  <si>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</si>
  <si>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</si>
  <si>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gmin(miast i miast na prawach powiatów)</t>
  </si>
  <si>
    <t>0570</t>
  </si>
  <si>
    <t>Grzywny, mandaty i inne kary pieniężne od ludności</t>
  </si>
  <si>
    <t>Urzędy naczelnych organów władzy państwowej, kontroli i ochrony prawa oraz sądownictwa</t>
  </si>
  <si>
    <t>Urzędy naszelnych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</si>
  <si>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</si>
  <si>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 ( karta podatkowa)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</si>
  <si>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</si>
  <si>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</si>
  <si>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</si>
  <si>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</si>
  <si>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</si>
  <si>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</si>
  <si>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</si>
  <si>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</si>
  <si>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</si>
  <si>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</si>
  <si>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</si>
  <si>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</si>
  <si>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</si>
  <si>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</si>
  <si>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</si>
  <si>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</si>
  <si>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</si>
  <si>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</si>
  <si>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</si>
  <si>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</si>
  <si>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</si>
  <si>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</si>
  <si>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</si>
  <si>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</si>
  <si>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</si>
  <si>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</si>
  <si>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</si>
  <si>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</si>
  <si>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</si>
  <si>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</si>
  <si>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</si>
  <si>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osłób fizycznych</t>
  </si>
  <si>
    <t>0020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</si>
  <si>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</si>
  <si>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</si>
  <si>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</si>
  <si>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</si>
  <si>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</si>
  <si>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</si>
  <si>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Środki na dofinansowanie własnych zadań bieżących gmin ( związków gmin), powiatów (związków powiatów, samorządów województw, pozyskane z innych źródeł</t>
  </si>
  <si>
    <t>Pomoc społeczna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</si>
  <si>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</si>
  <si>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</si>
  <si>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</si>
  <si>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</si>
  <si>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 gmin)</t>
  </si>
  <si>
    <t>Ośrodki pomocy społecznej</t>
  </si>
  <si>
    <t>Pozostała działalność</t>
  </si>
  <si>
    <t>Gospodarka komunalna i ochrona środowiska</t>
  </si>
  <si>
    <t>Gospodarka ściekowa i ochrona wód</t>
  </si>
  <si>
    <t>Wpływy do budżetu nadwyżki środków obrotowych zakładu budżetowego</t>
  </si>
  <si>
    <t>Wpływy ze sprzedaży wyrobów i składników majątkowych</t>
  </si>
  <si>
    <t>Razem:</t>
  </si>
  <si>
    <t>Załącznik Nr 2 PROJEKT</t>
  </si>
  <si>
    <t>Prognozowane dochody budżetu
Gminy Rewal
związane z realizacją zadań własnych
w 2006 r.</t>
  </si>
  <si>
    <t>Kwota
(zł)</t>
  </si>
  <si>
    <t>Wpływy z tytułu przekształcenia użytkowania wieczystego przysługującego osobom fizycznym w prawo włas</t>
  </si>
  <si>
    <t>Urzędy gmin</t>
  </si>
  <si>
    <t>Podatek od środków transportu</t>
  </si>
  <si>
    <t>Dochody n najmu i dzierżawy składników majątkowych Skarbu Państwa, jednostek samorządu terytorialnego lub innych jednostek zaliczanych do sektora finansów publicznych oraz innych umów o podobnym charakterze</t>
  </si>
  <si>
    <t>Załącznik Nr 3 PROJEKT</t>
  </si>
  <si>
    <t>Prognozowane dochody budżetu
Gminy Rewal
z opłat za wydawane zezwolenia na sprzedaż napojów alkoholowych oraz za korzystanie z tych zezwoleń
w 2006 r.</t>
  </si>
  <si>
    <t>Rozdz.</t>
  </si>
  <si>
    <t>Wpływy z innych opłat stanowiących dochody jednostek 
samorządu terytorialnego na podstawie ustaw</t>
  </si>
  <si>
    <t>Załącznik Nr 4 PROJEKT</t>
  </si>
  <si>
    <t>Prognozowane dochody budżetu
Gminy Rewal
związane z realizacją zadań z zakresu administracji rządowej oraz innych zadań zleconych ustawami
w 2006 r.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</si>
  <si>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</si>
  <si>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2004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</si>
  <si>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</si>
  <si>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2004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</si>
  <si>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</si>
  <si>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2004 r.</t>
  </si>
  <si>
    <t>Załącznik Nr 5  PROJEKT</t>
  </si>
  <si>
    <t>Wydatki budżetu
Gminy Rewal
(ogółem)
w 2006 r.</t>
  </si>
  <si>
    <t>w zł</t>
  </si>
  <si>
    <t>Plan wydatków na 2006 rok 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</si>
  <si>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</si>
  <si>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</si>
  <si>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</si>
  <si>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</si>
  <si>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</si>
  <si>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</si>
  <si>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</si>
  <si>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</si>
  <si>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z tytułu poręczeń i gwarancji</t>
  </si>
  <si>
    <t>Pozostałe wydatki bieżące</t>
  </si>
  <si>
    <t>010</t>
  </si>
  <si>
    <t>Rolnictwo i łowiectwo</t>
  </si>
  <si>
    <t>01030</t>
  </si>
  <si>
    <t>Izby rolnicze</t>
  </si>
  <si>
    <t>01095</t>
  </si>
  <si>
    <t>Drogi publiczne gminne</t>
  </si>
  <si>
    <t>710</t>
  </si>
  <si>
    <t>Działalność usługowa</t>
  </si>
  <si>
    <t>Plany zagospodarowania przestrzennego</t>
  </si>
  <si>
    <t>Rady gmin</t>
  </si>
  <si>
    <t>Bezpieczeństwo publiczne i ochrona przeciwpożarowa</t>
  </si>
  <si>
    <t>Jednostki terenowe Policji</t>
  </si>
  <si>
    <t>Komendy Powiatowe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</si>
  <si>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</si>
  <si>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</si>
  <si>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</si>
  <si>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</si>
  <si>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</si>
  <si>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</si>
  <si>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</si>
  <si>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</si>
  <si>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Część równoważąca subwencji ogólnej dla gmin</t>
  </si>
  <si>
    <t>Rezerwy ogólne i celowe</t>
  </si>
  <si>
    <t>Przedszkola</t>
  </si>
  <si>
    <t>Gimnazja</t>
  </si>
  <si>
    <t>Dowożenie uczniów do szkół</t>
  </si>
  <si>
    <t>Dokształcanie i doskonalenia nauczycieli</t>
  </si>
  <si>
    <t>Ochrona zdrowia</t>
  </si>
  <si>
    <t>Lecznictwo ambulatoryjne</t>
  </si>
  <si>
    <t>Przeciwdziałanie alkoholizmowi</t>
  </si>
  <si>
    <t>Świadczenia rodzinne oraz składki na ubezpieczenia emerytalne i rentowe z ubezpieczenia społecznego</t>
  </si>
  <si>
    <t>Dodatki mieszkaniowe</t>
  </si>
  <si>
    <t>Pozostała dziełalność</t>
  </si>
  <si>
    <t>854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</si>
  <si>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</si>
  <si>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</si>
  <si>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</si>
  <si>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</si>
  <si>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</si>
  <si>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</si>
  <si>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</si>
  <si>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</si>
  <si>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</si>
  <si>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Muzea</t>
  </si>
  <si>
    <t>Ochrona zabytków i opieka nad zabytkami</t>
  </si>
  <si>
    <t>Kultura fizyczna i sport</t>
  </si>
  <si>
    <t>Obiekty sportowe</t>
  </si>
  <si>
    <t>Zadania w zakresie kultury fizycznej i sportu</t>
  </si>
  <si>
    <t>RAZEM</t>
  </si>
  <si>
    <t>Załącznik Nr 6 PROJEKT</t>
  </si>
  <si>
    <t>Wydatki budżetu
Gminy Rewal
związane z realizacją zadań własnych
w 2006 r.</t>
  </si>
  <si>
    <t>Plan wydatków
ogółem</t>
  </si>
  <si>
    <t>Komendy powiatowe Policji</t>
  </si>
  <si>
    <t>Załącznik Nr 7 PROJEKT</t>
  </si>
  <si>
    <t>Wydatki budżetu
Gminy Rewal
związane z realizacją Gminnego Programu Profilaktyki i Rozwiązywania Problemów Alkoholowych
w 2006 r.</t>
  </si>
  <si>
    <t>Pozostałe wydatki rzeczowe</t>
  </si>
  <si>
    <t>Załącznik Nr 8 PROJEKT</t>
  </si>
  <si>
    <t>Wydatki budżetu
Gminy Rewal
związane z realizacją zadań z zakresu administracji rządowej oraz innych zadań zleconych ustawami
w 2006 r.</t>
  </si>
  <si>
    <t>Załącznik Nr 12
do uchwały Nr.............
Rady Gminy-Powiatu ..............
z dnia ........................</t>
  </si>
  <si>
    <t>Wydatki budżetu
Gminy-Powiatu.........................
związane z realizacją zadań z zakresu administracji rządowej na podstawie porozumień z organami tej administracji
w 2004 r.</t>
  </si>
  <si>
    <t>Wydatki
z tytułu
poręczeń i gwarancji</t>
  </si>
  <si>
    <t>Załącznik Nr 13
do uchwały Nr.............
Rady Gminy-Powiatu ..............
z dnia ........................</t>
  </si>
  <si>
    <t>Wydatki budżetu
Gminy-Powiatu.........................
związane z realizacją zadań z zakresu właściwości (gminy, powiatu, województwa) na podstawie porozumień
w 2004 r.</t>
  </si>
  <si>
    <t>Załącznik Nr 14
do uchwały Nr.............
Rady Gminy-Powiatu ..............
z dnia ........................</t>
  </si>
  <si>
    <t>Wydatki budżetu
Gminy-Powiatu.........................
związane z realizacją zadań wspólnych realizowanych w drodze umów lub porozumień z jednostkami samorządu terytorialnego
w 2004 r.</t>
  </si>
  <si>
    <t>Lp.</t>
  </si>
  <si>
    <t xml:space="preserve">Rozdz. </t>
  </si>
  <si>
    <t>Nazwa programu
inwestycyjnego 
i zadania
finansowanych z budżetu</t>
  </si>
  <si>
    <t>Jednostka
organizacyjna
realizująca program lub koordynująca
wykonywanie programu</t>
  </si>
  <si>
    <t>Okres realizacji</t>
  </si>
  <si>
    <t>Łączne
nakłady
finansowe</t>
  </si>
  <si>
    <r>
      <t xml:space="preserve"> </t>
    </r>
    <r>
      <rPr>
        <b/>
        <sz val="10"/>
        <rFont val="Arial"/>
        <family val="2"/>
      </rPr>
      <t>w tym wysokość wydatków
w roku budżetowym i dwóch kolejnych latach</t>
    </r>
  </si>
  <si>
    <t>Rok
rozpoczęcia</t>
  </si>
  <si>
    <t>Rok
zakończenia</t>
  </si>
  <si>
    <t>2008 r.</t>
  </si>
  <si>
    <t>2009 r.</t>
  </si>
  <si>
    <t>2010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</si>
  <si>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</si>
  <si>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</si>
  <si>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</si>
  <si>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</si>
  <si>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</si>
  <si>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</si>
  <si>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</si>
  <si>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</si>
  <si>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</si>
  <si>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</si>
  <si>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</si>
  <si>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</si>
  <si>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Rewal</t>
  </si>
  <si>
    <t xml:space="preserve">Drogi publiczne wojewódzkie </t>
  </si>
  <si>
    <t xml:space="preserve">Budowa przystani jachtowej w Niechorzu </t>
  </si>
  <si>
    <t>Budowa zejścia na plażę w Pobierowie(przy ul. Mickiewicza)</t>
  </si>
  <si>
    <t xml:space="preserve">Budowa ścieżek i szlaków rowerowych w Gminie Rewal </t>
  </si>
  <si>
    <t>Przebudowa centrum miejscowości Niechorze.</t>
  </si>
  <si>
    <t>Zagospodarownie Parku Morskiego w Pogorzelicy</t>
  </si>
  <si>
    <t>Budynek komunalny w Niechorzu (16  lokalowy)</t>
  </si>
  <si>
    <t xml:space="preserve">Plany zagospodarowania przestrzennego </t>
  </si>
  <si>
    <t xml:space="preserve">Administracja publiczna </t>
  </si>
  <si>
    <t>E-gmina - Wdrażanie rozwiązań społeczeństwa informacyjnego w Gminie Rewal .</t>
  </si>
  <si>
    <t xml:space="preserve">Ochotnicze Straże Pożarne </t>
  </si>
  <si>
    <t xml:space="preserve">Budowa centrum ratownictwa w Niechorzu </t>
  </si>
  <si>
    <t>Budowa centrum ratownictwa w Pobierowie.</t>
  </si>
  <si>
    <t xml:space="preserve">Kultura i ochrona dziedzictwa narodowego </t>
  </si>
  <si>
    <t xml:space="preserve">Domy i ośrodki kultury, świetlice i kluby </t>
  </si>
  <si>
    <t>Przebudowa amfiteatru w Rewalu</t>
  </si>
  <si>
    <t xml:space="preserve">Ochrona i konserwacja zabytków </t>
  </si>
  <si>
    <t>Skansen archeologiczny w Śliwinie.</t>
  </si>
  <si>
    <t>Zagospodarowanie centrum miejscowości Śliwin.</t>
  </si>
  <si>
    <t xml:space="preserve">Obiekty sportowe </t>
  </si>
  <si>
    <t>Obiekty sportowe w Niechorzu, Rewalu i Pobierowie (spłata cesji)</t>
  </si>
  <si>
    <t>Budowa boiska piłkarskiego "EUROBOISKO" w Pogorzelicy</t>
  </si>
  <si>
    <t>Zagospodarowanie turystyczne Jeziora Liwia Łuża i budowa centrum windsurfingu w Niechorzu</t>
  </si>
  <si>
    <t>Załącznik Nr 16
do uchwały Nr.............
Rady Gminy-Powiatu ..............
z dnia ........................</t>
  </si>
  <si>
    <t xml:space="preserve">Wydatki budżetu Gminy-Powiatu......................... 
na programy i projekty realizowane ze środków pochodzących z funduszy strukturalnych i Funduszu Spójności Unii Europejskiej 
w 2004 r.
</t>
  </si>
  <si>
    <t>Nazwa programu,
projektu</t>
  </si>
  <si>
    <t>Finansowanie</t>
  </si>
  <si>
    <t>Środki
własne</t>
  </si>
  <si>
    <t>Środki pomocowe</t>
  </si>
  <si>
    <t>2004 r.</t>
  </si>
  <si>
    <t>20.... r.</t>
  </si>
  <si>
    <t>Załącznik Nr 10 PROJEKT</t>
  </si>
  <si>
    <t>Plany przychodów i kosztów zakładów budżetowych 
Gminy  Rewal
w 2006 r.</t>
  </si>
  <si>
    <t>1. Plan przychodów i kosztów zakładów budżetowych:</t>
  </si>
  <si>
    <t>Przychody:</t>
  </si>
  <si>
    <t>Koszty:</t>
  </si>
  <si>
    <t>Kwota</t>
  </si>
  <si>
    <t>0960</t>
  </si>
  <si>
    <t>Otrzymane spadki, zapisy i darowizny w postaci pieniężnej</t>
  </si>
  <si>
    <t>Grzywny, mandaty i inne kary pieniężneod ludności</t>
  </si>
  <si>
    <t>Załącznik Nr 11 PROJEKT</t>
  </si>
  <si>
    <t>Plan przychodów i wydatków Gminnego Funduszu Ochrony Środowiska i Gospodarki Wodnej
Gminy Rewal
w 2006 r.</t>
  </si>
  <si>
    <t>Wydatki:</t>
  </si>
  <si>
    <t>Grzywny mandaty i inne kary pieniężne</t>
  </si>
  <si>
    <t>Fundusz Ochrony Środowiska i Gospodarki Wodnej</t>
  </si>
  <si>
    <t>Załącznik Nr 20
do uchwały Nr.............
Rady Powiatu ..............
z dnia ........................</t>
  </si>
  <si>
    <t>Plan przychodów i wydatków Powiatowego Funduszu Gospodarki Zasobem 
Geodezyjnym i Kartograficznym 
Powiatu ......................................
w 2004 r.</t>
  </si>
  <si>
    <t>Prognoza łącznej kwoty długu publicznego
 Gminy  REWAL
na lata 2006 - 2014</t>
  </si>
  <si>
    <t xml:space="preserve">  w tys. zł  </t>
  </si>
  <si>
    <t>Wyszczególnienie</t>
  </si>
  <si>
    <t>Wykonanie</t>
  </si>
  <si>
    <t>Przewidywane wykonanie</t>
  </si>
  <si>
    <t>2003 r.</t>
  </si>
  <si>
    <t>2005 r.</t>
  </si>
  <si>
    <t>2006 r.</t>
  </si>
  <si>
    <t>2007 r.</t>
  </si>
  <si>
    <t>2011 r.</t>
  </si>
  <si>
    <t>2012 r.</t>
  </si>
  <si>
    <t>2013 r.</t>
  </si>
  <si>
    <t>2014 r.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</si>
  <si>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</si>
  <si>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</si>
  <si>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</si>
  <si>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</si>
  <si>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</si>
  <si>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</si>
  <si>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D1. Przychody ogółem:</t>
  </si>
  <si>
    <t xml:space="preserve">      1) kredyty,</t>
  </si>
  <si>
    <t xml:space="preserve">      2) pożyczki,</t>
  </si>
  <si>
    <t xml:space="preserve">      3) spłaty pożyczek udzielonych,</t>
  </si>
  <si>
    <t xml:space="preserve">      4) nadwyżka z lat ubiegłych,</t>
  </si>
  <si>
    <t xml:space="preserve">      5) papiery wartościowe,</t>
  </si>
  <si>
    <t xml:space="preserve">      6) obligacje j.s.t.,</t>
  </si>
  <si>
    <t xml:space="preserve">      7) prywatyzacja majątku j.s.t.,</t>
  </si>
  <si>
    <t xml:space="preserve">      8) inne źródła.</t>
  </si>
  <si>
    <t>D2. Rozchody ogółem:</t>
  </si>
  <si>
    <t xml:space="preserve">      1) spłaty kredytów,                                                 </t>
  </si>
  <si>
    <t xml:space="preserve">      2) spłaty pożyczek,                                                 </t>
  </si>
  <si>
    <t xml:space="preserve">      3) pożyczki udzielone,                                           </t>
  </si>
  <si>
    <t xml:space="preserve">      4) wykup papierów wartościowych,                          </t>
  </si>
  <si>
    <t xml:space="preserve">      5) wykup obligacji samorządowych,                          </t>
  </si>
  <si>
    <t xml:space="preserve">      6) inne cele.                                                                  </t>
  </si>
  <si>
    <t>E. UMORZENIE POŻYCZKI</t>
  </si>
  <si>
    <t>F. DŁUG NA KONIEC ROKU:</t>
  </si>
  <si>
    <t xml:space="preserve">      1) wyemitowane papiery wartościowe, </t>
  </si>
  <si>
    <t xml:space="preserve">      2) zaciągnięte kredyty,</t>
  </si>
  <si>
    <t xml:space="preserve">      3) zaciągnięte pożyczki,</t>
  </si>
  <si>
    <r>
      <t xml:space="preserve">      </t>
    </r>
    <r>
      <rPr>
        <sz val="12"/>
        <rFont val="Arial CE"/>
        <family val="2"/>
      </rPr>
      <t>4) przyjęte depozyty</t>
    </r>
    <r>
      <rPr>
        <vertAlign val="superscript"/>
        <sz val="12"/>
        <rFont val="Arial CE"/>
        <family val="2"/>
      </rPr>
      <t>2)</t>
    </r>
    <r>
      <rPr>
        <sz val="12"/>
        <rFont val="Arial CE"/>
        <family val="2"/>
      </rPr>
      <t>,</t>
    </r>
  </si>
  <si>
    <t xml:space="preserve">      5) wymagalne zobowiązania:</t>
  </si>
  <si>
    <t xml:space="preserve">         a) wynikające z ustaw i orzeczeń sądów,</t>
  </si>
  <si>
    <t xml:space="preserve">         b) wynikające z udzielonych poręczeń i gwarancji,</t>
  </si>
  <si>
    <t xml:space="preserve">         c) jednostek sektora finansów publicznych, </t>
  </si>
  <si>
    <r>
      <t xml:space="preserve">      </t>
    </r>
    <r>
      <rPr>
        <sz val="12"/>
        <rFont val="Arial CE"/>
        <family val="2"/>
      </rPr>
      <t xml:space="preserve">6) zobowiązania związane z przyrzeczonymi 
          środkami z funduszy strukturalnych oraz 
          Funduszu Spójności Unii Europejskiej:    </t>
    </r>
  </si>
  <si>
    <t xml:space="preserve">          a) kredyty,</t>
  </si>
  <si>
    <t xml:space="preserve">          b) pożyczki,</t>
  </si>
  <si>
    <t xml:space="preserve">          c) emitowane papiery wartościowe,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</si>
  <si>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((poz.24 (-) poz. 33) / poz.1) %</t>
    </r>
  </si>
  <si>
    <t>H. OBCIĄŻENIE ROCZNE BUDŻETU
   z tytułu spłaty zadłużenia - z tego:</t>
  </si>
  <si>
    <t xml:space="preserve">        1)  spłaty rat kredytów z odsetkami,</t>
  </si>
  <si>
    <t xml:space="preserve">        2)  spłaty rat pożyczek z odsetkami,</t>
  </si>
  <si>
    <r>
      <t xml:space="preserve">        </t>
    </r>
    <r>
      <rPr>
        <sz val="12"/>
        <rFont val="Arial CE"/>
        <family val="2"/>
      </rPr>
      <t>3) potenc. spłaty udzielonych poręczeń
             z należnymi odsetkami,</t>
    </r>
  </si>
  <si>
    <r>
      <t xml:space="preserve">        </t>
    </r>
    <r>
      <rPr>
        <sz val="12"/>
        <rFont val="Arial CE"/>
        <family val="2"/>
      </rPr>
      <t>4) wykup papierów wartościowych
             wyemitowanych przez j.s.t.</t>
    </r>
  </si>
  <si>
    <r>
      <t xml:space="preserve">        </t>
    </r>
    <r>
      <rPr>
        <sz val="12"/>
        <rFont val="Arial CE"/>
        <family val="2"/>
      </rPr>
      <t>5) spłaty zobowiązań związanych z przyrzeczonymi 
            środkami z funduszy  strukturalnych oraz 
            Funduszu Spójności Unii Europejskiej:</t>
    </r>
  </si>
  <si>
    <t xml:space="preserve">          a) spłaty rat kredytów z odsetkami:</t>
  </si>
  <si>
    <t xml:space="preserve">          b) spłaty rat pożyczek z odsetkami:</t>
  </si>
  <si>
    <t xml:space="preserve">          c) wykup papierów wartościowych:</t>
  </si>
  <si>
    <t>I. Wskaźnik rocznej spłaty zadłużenia  
    do dochodu  ((poz.35 (-) poz. 40) / poz.1) %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</si>
  <si>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</si>
  <si>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</si>
  <si>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</si>
  <si>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Rozbudowa i modernizacja oczyszczalni ścieków w Pobierowie - Gmina Rewal </t>
  </si>
  <si>
    <t>Rewitalizacja zabytkowej linii Nadmorskiej Kolei Wąskotorowej w Gminie Rewal - remont budynków i budowli wraz z zagospodarowaniem terenu .</t>
  </si>
  <si>
    <t>Budowa promenady nadmorskiej i budowa pomostu spacerowo-cumowniczego  w Rewalu (Promenada Słońca - od ulicy Szczecińskiej do ulicy Klifowej włącznie).</t>
  </si>
  <si>
    <t xml:space="preserve">Budowa tarasu widokowego przy Krzyżu Chrystusowym w Pustkowie </t>
  </si>
  <si>
    <t xml:space="preserve">Zespół dwóch boisk w Trzęsaczu -Moje Boisko Orlik 2012 </t>
  </si>
  <si>
    <t>Budowa pomostu spacerowo-cumowniczego wraz z zagospodarowaniem terenu w Niechorzu.</t>
  </si>
  <si>
    <t>Zintegrowany system  parkowania płatnego w Gminie  Rewal.</t>
  </si>
  <si>
    <t>Zintegrowany system wypożyczalni rowerów w Gminie  Rewal</t>
  </si>
  <si>
    <t>Budowa gimnazjum w ZSP w Niechorzu</t>
  </si>
  <si>
    <t>Budowa hali sportowej  przy ZSO w Pobierowie</t>
  </si>
  <si>
    <t>Limity wydatków budżetowych
na wieloletnie programy inwestycyjne
Gminy Rewal
do 2024 r.</t>
  </si>
  <si>
    <t>Ratownictwo medyczne</t>
  </si>
  <si>
    <t>Budowa ośrodków zdrowia w Gminie Rewal.</t>
  </si>
  <si>
    <t>Budowa przystanku autobusowego w Pobierowie</t>
  </si>
  <si>
    <t xml:space="preserve">Przebudowa drogi wojewódzkiej nr 102 -budowa ronda Rewal/Śliwin , ronda w Pobierowie, dodatkowych pasów w Pustkowie i Pobierowie. </t>
  </si>
  <si>
    <t xml:space="preserve">        30 000  000</t>
  </si>
  <si>
    <t>Budowa basenu w Rewalu</t>
  </si>
  <si>
    <t xml:space="preserve">Budowa zejścia na plażę w Rewalu (przy ulicy Klifowej) </t>
  </si>
  <si>
    <t>Budynek komunalny w Śliwinie  (24 lokalowy)</t>
  </si>
  <si>
    <t xml:space="preserve">Skansen rybołówstwa w Niechorzu. </t>
  </si>
  <si>
    <t>Zagospodarowanie turystyczne terenu po OW Bursztyn, budowa promenady od ul.Mickiewicza do ul. Jana z Kolna i budowa pomostu spacerowo-cumowniczego w Pobierowie.</t>
  </si>
  <si>
    <t xml:space="preserve">Budowa infrastruktury turystycznej w Gminie Rewal.(w tym zagospodarownie turystyczne placu przy głównym zejściu na plażę wraz z budową zejścia w Rewalu;zagospodarownie turystyczne terenu przy ruinach gotyckiego kościoła w Trzęsaczu; przebudowa dojścia na plażę (deptak)przy ul.Mickiewicza w Pobierowie;przebudowa dojść i zejść na plażę przy ul.Bursztynowej,ul.Morskiej i ul.Sztormowej w Pogorzelicy
</t>
  </si>
  <si>
    <t xml:space="preserve">Budowa i przebudowa drogi gminnej ul. Zachodniej w Pobierowie - Gmina Rewal </t>
  </si>
  <si>
    <t xml:space="preserve">Załącznik Nr 1 do uchwały Nr XXXVI/256/09 Rady Gminy Rewal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</si>
</sst>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</numFmts>
  <fonts count="67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30"/>
      <name val="Coronet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name val="Arial Unicode MS"/>
      <family val="0"/>
    </font>
    <font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Font="1" applyFill="1" applyBorder="1" applyAlignment="1">
      <alignment horizontal="justify" vertical="top" wrapText="1"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0" fontId="0" fillId="0" borderId="16" xfId="0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34" borderId="0" xfId="0" applyFont="1" applyFill="1" applyAlignment="1">
      <alignment/>
    </xf>
    <xf numFmtId="0" fontId="2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" fontId="1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34" xfId="0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8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6" fillId="0" borderId="35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8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vertical="center"/>
      <protection/>
    </xf>
    <xf numFmtId="0" fontId="22" fillId="0" borderId="10" xfId="52" applyFont="1" applyBorder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2" fillId="0" borderId="0" xfId="52" applyFont="1">
      <alignment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vertical="center"/>
      <protection/>
    </xf>
    <xf numFmtId="0" fontId="20" fillId="0" borderId="26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20" fillId="0" borderId="0" xfId="52" applyFont="1">
      <alignment/>
      <protection/>
    </xf>
    <xf numFmtId="0" fontId="20" fillId="0" borderId="34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vertical="center"/>
      <protection/>
    </xf>
    <xf numFmtId="0" fontId="20" fillId="0" borderId="36" xfId="52" applyFont="1" applyBorder="1" applyAlignment="1">
      <alignment vertical="center"/>
      <protection/>
    </xf>
    <xf numFmtId="0" fontId="20" fillId="0" borderId="25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0" fontId="20" fillId="0" borderId="10" xfId="52" applyFont="1" applyBorder="1" applyAlignment="1">
      <alignment vertical="center"/>
      <protection/>
    </xf>
    <xf numFmtId="0" fontId="20" fillId="0" borderId="13" xfId="52" applyFont="1" applyFill="1" applyBorder="1" applyAlignment="1">
      <alignment vertical="center"/>
      <protection/>
    </xf>
    <xf numFmtId="0" fontId="23" fillId="0" borderId="13" xfId="52" applyFont="1" applyFill="1" applyBorder="1" applyAlignment="1">
      <alignment vertical="center"/>
      <protection/>
    </xf>
    <xf numFmtId="0" fontId="20" fillId="0" borderId="13" xfId="52" applyFont="1" applyBorder="1">
      <alignment/>
      <protection/>
    </xf>
    <xf numFmtId="0" fontId="20" fillId="0" borderId="26" xfId="52" applyFont="1" applyBorder="1">
      <alignment/>
      <protection/>
    </xf>
    <xf numFmtId="0" fontId="20" fillId="0" borderId="14" xfId="52" applyFont="1" applyBorder="1">
      <alignment/>
      <protection/>
    </xf>
    <xf numFmtId="0" fontId="20" fillId="0" borderId="0" xfId="52" applyFont="1" applyBorder="1">
      <alignment/>
      <protection/>
    </xf>
    <xf numFmtId="0" fontId="20" fillId="0" borderId="13" xfId="52" applyFont="1" applyFill="1" applyBorder="1" applyAlignment="1">
      <alignment vertical="center" wrapText="1"/>
      <protection/>
    </xf>
    <xf numFmtId="0" fontId="20" fillId="0" borderId="13" xfId="0" applyFont="1" applyBorder="1" applyAlignment="1">
      <alignment vertical="center" wrapText="1"/>
    </xf>
    <xf numFmtId="0" fontId="23" fillId="0" borderId="28" xfId="52" applyFont="1" applyFill="1" applyBorder="1" applyAlignment="1">
      <alignment vertical="center" wrapText="1"/>
      <protection/>
    </xf>
    <xf numFmtId="0" fontId="20" fillId="0" borderId="28" xfId="52" applyFont="1" applyFill="1" applyBorder="1" applyAlignment="1">
      <alignment vertical="center"/>
      <protection/>
    </xf>
    <xf numFmtId="0" fontId="22" fillId="0" borderId="37" xfId="52" applyFont="1" applyBorder="1">
      <alignment/>
      <protection/>
    </xf>
    <xf numFmtId="0" fontId="22" fillId="0" borderId="0" xfId="52" applyFont="1" applyBorder="1">
      <alignment/>
      <protection/>
    </xf>
    <xf numFmtId="0" fontId="21" fillId="0" borderId="10" xfId="52" applyFont="1" applyFill="1" applyBorder="1" applyAlignment="1">
      <alignment vertical="center" wrapText="1"/>
      <protection/>
    </xf>
    <xf numFmtId="2" fontId="22" fillId="0" borderId="10" xfId="52" applyNumberFormat="1" applyFont="1" applyBorder="1">
      <alignment/>
      <protection/>
    </xf>
    <xf numFmtId="0" fontId="22" fillId="0" borderId="10" xfId="52" applyFont="1" applyBorder="1">
      <alignment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/>
      <protection/>
    </xf>
    <xf numFmtId="0" fontId="20" fillId="0" borderId="26" xfId="52" applyFont="1" applyFill="1" applyBorder="1" applyAlignment="1">
      <alignment vertical="center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0" fontId="23" fillId="0" borderId="12" xfId="52" applyFont="1" applyFill="1" applyBorder="1" applyAlignment="1">
      <alignment vertical="center" wrapText="1"/>
      <protection/>
    </xf>
    <xf numFmtId="0" fontId="23" fillId="0" borderId="38" xfId="52" applyFont="1" applyFill="1" applyBorder="1" applyAlignment="1">
      <alignment vertical="center" wrapText="1"/>
      <protection/>
    </xf>
    <xf numFmtId="0" fontId="20" fillId="0" borderId="36" xfId="52" applyFont="1" applyFill="1" applyBorder="1" applyAlignment="1">
      <alignment vertical="center"/>
      <protection/>
    </xf>
    <xf numFmtId="0" fontId="20" fillId="0" borderId="25" xfId="52" applyFont="1" applyFill="1" applyBorder="1" applyAlignment="1">
      <alignment vertical="center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38" xfId="52" applyFont="1" applyFill="1" applyBorder="1" applyAlignment="1">
      <alignment vertical="center" wrapText="1"/>
      <protection/>
    </xf>
    <xf numFmtId="2" fontId="20" fillId="0" borderId="10" xfId="52" applyNumberFormat="1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vertical="center"/>
      <protection/>
    </xf>
    <xf numFmtId="0" fontId="27" fillId="0" borderId="0" xfId="52" applyFont="1" applyAlignment="1">
      <alignment wrapText="1"/>
      <protection/>
    </xf>
    <xf numFmtId="0" fontId="28" fillId="0" borderId="0" xfId="52" applyFont="1" applyAlignment="1">
      <alignment wrapText="1"/>
      <protection/>
    </xf>
    <xf numFmtId="0" fontId="27" fillId="0" borderId="0" xfId="52" applyFont="1">
      <alignment/>
      <protection/>
    </xf>
    <xf numFmtId="0" fontId="28" fillId="0" borderId="0" xfId="52" applyFont="1" applyAlignment="1">
      <alignment vertical="center" wrapText="1"/>
      <protection/>
    </xf>
    <xf numFmtId="0" fontId="1" fillId="0" borderId="0" xfId="52" applyAlignment="1">
      <alignment horizontal="center" wrapText="1"/>
      <protection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Fill="1" applyAlignment="1">
      <alignment/>
    </xf>
    <xf numFmtId="3" fontId="0" fillId="35" borderId="13" xfId="0" applyNumberFormat="1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1" fontId="0" fillId="36" borderId="13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6" borderId="13" xfId="0" applyFont="1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1" fontId="0" fillId="36" borderId="1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wrapText="1"/>
    </xf>
    <xf numFmtId="1" fontId="3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3" fontId="2" fillId="38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8" borderId="13" xfId="0" applyNumberFormat="1" applyFill="1" applyBorder="1" applyAlignment="1">
      <alignment/>
    </xf>
    <xf numFmtId="3" fontId="2" fillId="38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3" xfId="0" applyFont="1" applyFill="1" applyBorder="1" applyAlignment="1">
      <alignment wrapText="1"/>
    </xf>
    <xf numFmtId="0" fontId="0" fillId="39" borderId="13" xfId="0" applyFill="1" applyBorder="1" applyAlignment="1">
      <alignment wrapText="1"/>
    </xf>
    <xf numFmtId="1" fontId="0" fillId="39" borderId="13" xfId="0" applyNumberFormat="1" applyFill="1" applyBorder="1" applyAlignment="1">
      <alignment/>
    </xf>
    <xf numFmtId="1" fontId="0" fillId="39" borderId="13" xfId="0" applyNumberFormat="1" applyFont="1" applyFill="1" applyBorder="1" applyAlignment="1">
      <alignment/>
    </xf>
    <xf numFmtId="3" fontId="0" fillId="39" borderId="13" xfId="0" applyNumberFormat="1" applyFont="1" applyFill="1" applyBorder="1" applyAlignment="1">
      <alignment/>
    </xf>
    <xf numFmtId="3" fontId="0" fillId="40" borderId="13" xfId="0" applyNumberFormat="1" applyFont="1" applyFill="1" applyBorder="1" applyAlignment="1">
      <alignment/>
    </xf>
    <xf numFmtId="3" fontId="0" fillId="39" borderId="13" xfId="0" applyNumberFormat="1" applyFill="1" applyBorder="1" applyAlignment="1">
      <alignment/>
    </xf>
    <xf numFmtId="3" fontId="0" fillId="39" borderId="14" xfId="0" applyNumberFormat="1" applyFont="1" applyFill="1" applyBorder="1" applyAlignment="1">
      <alignment/>
    </xf>
    <xf numFmtId="3" fontId="0" fillId="40" borderId="13" xfId="0" applyNumberFormat="1" applyFont="1" applyFill="1" applyBorder="1" applyAlignment="1">
      <alignment/>
    </xf>
    <xf numFmtId="3" fontId="0" fillId="39" borderId="14" xfId="0" applyNumberForma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14" fillId="0" borderId="0" xfId="52" applyFont="1" applyBorder="1" applyAlignment="1">
      <alignment horizontal="right" vertical="top"/>
      <protection/>
    </xf>
    <xf numFmtId="0" fontId="0" fillId="0" borderId="0" xfId="0" applyBorder="1" applyAlignment="1">
      <alignment horizontal="center" vertical="center" wrapText="1"/>
    </xf>
    <xf numFmtId="0" fontId="15" fillId="0" borderId="0" xfId="52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1" fillId="0" borderId="0" xfId="52" applyBorder="1" applyAlignment="1">
      <alignment horizont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/>
      <protection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a i kredyty-tabele 20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zoomScaleSheetLayoutView="75" zoomScalePageLayoutView="0" workbookViewId="0" topLeftCell="A22">
      <selection activeCell="D25" sqref="D25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8.57421875" style="0" customWidth="1"/>
    <col min="5" max="5" width="14.140625" style="0" customWidth="1"/>
    <col min="7" max="7" width="11.57421875" style="0" customWidth="1"/>
  </cols>
  <sheetData>
    <row r="1" spans="1:5" ht="37.5" customHeight="1">
      <c r="A1" s="1"/>
      <c r="B1" s="1"/>
      <c r="C1" s="1"/>
      <c r="D1" s="1"/>
      <c r="E1" s="2" t="s">
        <v>0</v>
      </c>
    </row>
    <row r="2" spans="1:5" ht="64.5" customHeight="1">
      <c r="A2" s="1"/>
      <c r="B2" s="1"/>
      <c r="C2" s="290" t="s">
        <v>1</v>
      </c>
      <c r="D2" s="290"/>
      <c r="E2" s="290"/>
    </row>
    <row r="3" spans="1:5" ht="0.75" customHeight="1">
      <c r="A3" s="3"/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50.2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13" customFormat="1" ht="25.5">
      <c r="A7" s="8">
        <v>400</v>
      </c>
      <c r="B7" s="9"/>
      <c r="C7" s="10"/>
      <c r="D7" s="11" t="s">
        <v>8</v>
      </c>
      <c r="E7" s="12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13" customFormat="1" ht="12.75">
      <c r="A12" s="8">
        <v>600</v>
      </c>
      <c r="B12" s="9"/>
      <c r="C12" s="10"/>
      <c r="D12" s="11" t="s">
        <v>13</v>
      </c>
      <c r="E12" s="12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5" ht="12.75">
      <c r="A14" s="14"/>
      <c r="B14" s="15"/>
      <c r="C14" s="19" t="s">
        <v>15</v>
      </c>
      <c r="D14" s="17" t="s">
        <v>16</v>
      </c>
      <c r="E14" s="18">
        <v>450000</v>
      </c>
    </row>
    <row r="15" spans="1:5" s="25" customFormat="1" ht="12.75">
      <c r="A15" s="20">
        <v>630</v>
      </c>
      <c r="B15" s="21"/>
      <c r="C15" s="22"/>
      <c r="D15" s="23" t="s">
        <v>17</v>
      </c>
      <c r="E15" s="24">
        <f>SUM(E16)</f>
        <v>40000</v>
      </c>
    </row>
    <row r="16" spans="1:5" ht="13.5" customHeight="1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15" customHeight="1">
      <c r="A17" s="14"/>
      <c r="B17" s="15"/>
      <c r="C17" s="19" t="s">
        <v>19</v>
      </c>
      <c r="D17" s="17" t="s">
        <v>20</v>
      </c>
      <c r="E17" s="18">
        <v>40000</v>
      </c>
    </row>
    <row r="18" spans="1:5" s="13" customFormat="1" ht="12.75">
      <c r="A18" s="8">
        <v>700</v>
      </c>
      <c r="B18" s="9"/>
      <c r="C18" s="10"/>
      <c r="D18" s="11" t="s">
        <v>21</v>
      </c>
      <c r="E18" s="12">
        <f>SUM(E19)</f>
        <v>9800000</v>
      </c>
    </row>
    <row r="19" spans="1:5" ht="17.2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4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36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68.2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39" customHeight="1">
      <c r="A23" s="14"/>
      <c r="B23" s="15"/>
      <c r="C23" s="19" t="s">
        <v>29</v>
      </c>
      <c r="D23" s="17" t="s">
        <v>30</v>
      </c>
      <c r="E23" s="18">
        <v>160000</v>
      </c>
    </row>
    <row r="24" spans="1:5" ht="22.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 customHeight="1">
      <c r="A25" s="26"/>
      <c r="B25" s="27"/>
      <c r="C25" s="19" t="s">
        <v>33</v>
      </c>
      <c r="D25" s="17" t="s">
        <v>34</v>
      </c>
      <c r="E25" s="28">
        <v>10000</v>
      </c>
    </row>
    <row r="26" spans="1:5" s="13" customFormat="1" ht="12.75">
      <c r="A26" s="29">
        <v>750</v>
      </c>
      <c r="B26" s="30"/>
      <c r="C26" s="10"/>
      <c r="D26" s="11" t="s">
        <v>35</v>
      </c>
      <c r="E26" s="31">
        <f>SUM(E27+E29)</f>
        <v>258000</v>
      </c>
    </row>
    <row r="27" spans="1:5" ht="12.75">
      <c r="A27" s="26"/>
      <c r="B27" s="27">
        <v>75011</v>
      </c>
      <c r="C27" s="16"/>
      <c r="D27" s="17" t="s">
        <v>36</v>
      </c>
      <c r="E27" s="28">
        <f>SUM(E28)</f>
        <v>58000</v>
      </c>
    </row>
    <row r="28" spans="1:5" ht="51.75" customHeight="1">
      <c r="A28" s="26"/>
      <c r="B28" s="27"/>
      <c r="C28" s="16">
        <v>2010</v>
      </c>
      <c r="D28" s="17" t="s">
        <v>37</v>
      </c>
      <c r="E28" s="28">
        <v>58000</v>
      </c>
    </row>
    <row r="29" spans="1:5" ht="18.75" customHeight="1">
      <c r="A29" s="26"/>
      <c r="B29" s="27">
        <v>75023</v>
      </c>
      <c r="C29" s="16"/>
      <c r="D29" s="17" t="s">
        <v>38</v>
      </c>
      <c r="E29" s="28">
        <f>SUM(E30:E31)</f>
        <v>200000</v>
      </c>
    </row>
    <row r="30" spans="1:5" ht="13.5" customHeight="1">
      <c r="A30" s="26"/>
      <c r="B30" s="27"/>
      <c r="C30" s="19" t="s">
        <v>39</v>
      </c>
      <c r="D30" s="17" t="s">
        <v>40</v>
      </c>
      <c r="E30" s="28">
        <v>150000</v>
      </c>
    </row>
    <row r="31" spans="1:5" ht="12.75">
      <c r="A31" s="26"/>
      <c r="B31" s="27"/>
      <c r="C31" s="19" t="s">
        <v>19</v>
      </c>
      <c r="D31" s="17" t="s">
        <v>20</v>
      </c>
      <c r="E31" s="28">
        <v>50000</v>
      </c>
    </row>
    <row r="32" spans="1:5" s="13" customFormat="1" ht="25.5" customHeight="1">
      <c r="A32" s="29">
        <v>751</v>
      </c>
      <c r="B32" s="30"/>
      <c r="C32" s="10"/>
      <c r="D32" s="11" t="s">
        <v>41</v>
      </c>
      <c r="E32" s="31">
        <f>SUM(E33)</f>
        <v>576</v>
      </c>
    </row>
    <row r="33" spans="1:5" ht="26.25" customHeight="1">
      <c r="A33" s="26"/>
      <c r="B33" s="27">
        <v>75101</v>
      </c>
      <c r="C33" s="16"/>
      <c r="D33" s="17" t="s">
        <v>42</v>
      </c>
      <c r="E33" s="28">
        <f>SUM(E34)</f>
        <v>576</v>
      </c>
    </row>
    <row r="34" spans="1:5" ht="52.5" customHeight="1">
      <c r="A34" s="26"/>
      <c r="B34" s="27"/>
      <c r="C34" s="16">
        <v>2010</v>
      </c>
      <c r="D34" s="17" t="s">
        <v>37</v>
      </c>
      <c r="E34" s="28">
        <v>576</v>
      </c>
    </row>
    <row r="35" spans="1:5" s="13" customFormat="1" ht="42" customHeight="1">
      <c r="A35" s="29">
        <v>756</v>
      </c>
      <c r="B35" s="30"/>
      <c r="C35" s="10"/>
      <c r="D35" s="11" t="s">
        <v>43</v>
      </c>
      <c r="E35" s="31">
        <f>SUM(E36+E39+E46+E57+E60)</f>
        <v>11539038</v>
      </c>
    </row>
    <row r="36" spans="1:5" ht="29.25" customHeight="1">
      <c r="A36" s="26"/>
      <c r="B36" s="27">
        <v>75601</v>
      </c>
      <c r="C36" s="16"/>
      <c r="D36" s="17" t="s">
        <v>44</v>
      </c>
      <c r="E36" s="28">
        <f>SUM(E37:E38)</f>
        <v>121000</v>
      </c>
    </row>
    <row r="37" spans="1:5" ht="30" customHeight="1">
      <c r="A37" s="26"/>
      <c r="B37" s="27"/>
      <c r="C37" s="19" t="s">
        <v>45</v>
      </c>
      <c r="D37" s="17" t="s">
        <v>46</v>
      </c>
      <c r="E37" s="28">
        <v>120000</v>
      </c>
    </row>
    <row r="38" spans="1:5" ht="25.5">
      <c r="A38" s="26"/>
      <c r="B38" s="27"/>
      <c r="C38" s="19" t="s">
        <v>47</v>
      </c>
      <c r="D38" s="17" t="s">
        <v>48</v>
      </c>
      <c r="E38" s="28">
        <v>1000</v>
      </c>
    </row>
    <row r="39" spans="1:5" ht="49.5" customHeight="1">
      <c r="A39" s="26"/>
      <c r="B39" s="27">
        <v>75615</v>
      </c>
      <c r="C39" s="16"/>
      <c r="D39" s="17" t="s">
        <v>49</v>
      </c>
      <c r="E39" s="28">
        <f>SUM(E40:E45)</f>
        <v>4228900</v>
      </c>
    </row>
    <row r="40" spans="1:5" ht="12.75">
      <c r="A40" s="26"/>
      <c r="B40" s="27"/>
      <c r="C40" s="19" t="s">
        <v>50</v>
      </c>
      <c r="D40" s="32" t="s">
        <v>51</v>
      </c>
      <c r="E40" s="28">
        <v>4044000</v>
      </c>
    </row>
    <row r="41" spans="1:5" ht="12.75">
      <c r="A41" s="26"/>
      <c r="B41" s="27"/>
      <c r="C41" s="19" t="s">
        <v>52</v>
      </c>
      <c r="D41" s="32" t="s">
        <v>53</v>
      </c>
      <c r="E41" s="28">
        <v>4900</v>
      </c>
    </row>
    <row r="42" spans="1:5" ht="12.75">
      <c r="A42" s="26"/>
      <c r="B42" s="27"/>
      <c r="C42" s="19" t="s">
        <v>54</v>
      </c>
      <c r="D42" s="32" t="s">
        <v>55</v>
      </c>
      <c r="E42" s="28">
        <v>15000</v>
      </c>
    </row>
    <row r="43" spans="1:5" ht="12.75">
      <c r="A43" s="26"/>
      <c r="B43" s="27"/>
      <c r="C43" s="19" t="s">
        <v>56</v>
      </c>
      <c r="D43" s="32" t="s">
        <v>57</v>
      </c>
      <c r="E43" s="28">
        <v>15000</v>
      </c>
    </row>
    <row r="44" spans="1:5" ht="12.75">
      <c r="A44" s="26"/>
      <c r="B44" s="27"/>
      <c r="C44" s="19" t="s">
        <v>58</v>
      </c>
      <c r="D44" s="32" t="s">
        <v>59</v>
      </c>
      <c r="E44" s="28">
        <v>50000</v>
      </c>
    </row>
    <row r="45" spans="1:5" ht="25.5">
      <c r="A45" s="26"/>
      <c r="B45" s="27"/>
      <c r="C45" s="19" t="s">
        <v>47</v>
      </c>
      <c r="D45" s="17" t="s">
        <v>48</v>
      </c>
      <c r="E45" s="28">
        <v>100000</v>
      </c>
    </row>
    <row r="46" spans="1:5" ht="52.5" customHeight="1">
      <c r="A46" s="26"/>
      <c r="B46" s="27">
        <v>75616</v>
      </c>
      <c r="C46" s="16"/>
      <c r="D46" s="17" t="s">
        <v>60</v>
      </c>
      <c r="E46" s="28">
        <f>SUM(E47:E56)</f>
        <v>5054000</v>
      </c>
    </row>
    <row r="47" spans="1:5" ht="12.75">
      <c r="A47" s="26"/>
      <c r="B47" s="27"/>
      <c r="C47" s="19" t="s">
        <v>50</v>
      </c>
      <c r="D47" s="32" t="s">
        <v>51</v>
      </c>
      <c r="E47" s="28">
        <v>3083000</v>
      </c>
    </row>
    <row r="48" spans="1:5" ht="12.75">
      <c r="A48" s="26"/>
      <c r="B48" s="27"/>
      <c r="C48" s="19" t="s">
        <v>52</v>
      </c>
      <c r="D48" s="32" t="s">
        <v>53</v>
      </c>
      <c r="E48" s="28">
        <v>74000</v>
      </c>
    </row>
    <row r="49" spans="1:5" ht="12.75">
      <c r="A49" s="26"/>
      <c r="B49" s="27"/>
      <c r="C49" s="19" t="s">
        <v>54</v>
      </c>
      <c r="D49" s="32" t="s">
        <v>55</v>
      </c>
      <c r="E49" s="28">
        <v>1000</v>
      </c>
    </row>
    <row r="50" spans="1:5" ht="12.75">
      <c r="A50" s="26"/>
      <c r="B50" s="27"/>
      <c r="C50" s="19" t="s">
        <v>56</v>
      </c>
      <c r="D50" s="32" t="s">
        <v>57</v>
      </c>
      <c r="E50" s="28">
        <v>25000</v>
      </c>
    </row>
    <row r="51" spans="1:5" ht="12.75">
      <c r="A51" s="26"/>
      <c r="B51" s="27"/>
      <c r="C51" s="19" t="s">
        <v>61</v>
      </c>
      <c r="D51" s="32" t="s">
        <v>62</v>
      </c>
      <c r="E51" s="28">
        <v>40000</v>
      </c>
    </row>
    <row r="52" spans="1:5" ht="12.75">
      <c r="A52" s="26"/>
      <c r="B52" s="27"/>
      <c r="C52" s="19" t="s">
        <v>63</v>
      </c>
      <c r="D52" s="32" t="s">
        <v>64</v>
      </c>
      <c r="E52" s="28">
        <v>1000</v>
      </c>
    </row>
    <row r="53" spans="1:5" ht="12.75">
      <c r="A53" s="26"/>
      <c r="B53" s="27"/>
      <c r="C53" s="19" t="s">
        <v>65</v>
      </c>
      <c r="D53" s="32" t="s">
        <v>66</v>
      </c>
      <c r="E53" s="28">
        <v>480000</v>
      </c>
    </row>
    <row r="54" spans="1:5" ht="12.75">
      <c r="A54" s="26"/>
      <c r="B54" s="27"/>
      <c r="C54" s="19" t="s">
        <v>67</v>
      </c>
      <c r="D54" s="32" t="s">
        <v>68</v>
      </c>
      <c r="E54" s="28">
        <v>950000</v>
      </c>
    </row>
    <row r="55" spans="1:5" ht="12.75">
      <c r="A55" s="26"/>
      <c r="B55" s="27"/>
      <c r="C55" s="19" t="s">
        <v>58</v>
      </c>
      <c r="D55" s="32" t="s">
        <v>59</v>
      </c>
      <c r="E55" s="28">
        <v>380000</v>
      </c>
    </row>
    <row r="56" spans="1:5" ht="25.5">
      <c r="A56" s="26"/>
      <c r="B56" s="27"/>
      <c r="C56" s="19" t="s">
        <v>47</v>
      </c>
      <c r="D56" s="17" t="s">
        <v>48</v>
      </c>
      <c r="E56" s="28">
        <v>20000</v>
      </c>
    </row>
    <row r="57" spans="1:5" ht="39" customHeight="1">
      <c r="A57" s="26"/>
      <c r="B57" s="27">
        <v>75618</v>
      </c>
      <c r="C57" s="16"/>
      <c r="D57" s="17" t="s">
        <v>69</v>
      </c>
      <c r="E57" s="28">
        <f>SUM(E58:E59)</f>
        <v>430000</v>
      </c>
    </row>
    <row r="58" spans="1:5" ht="12.75">
      <c r="A58" s="26"/>
      <c r="B58" s="27"/>
      <c r="C58" s="19" t="s">
        <v>70</v>
      </c>
      <c r="D58" s="32" t="s">
        <v>71</v>
      </c>
      <c r="E58" s="28">
        <v>50000</v>
      </c>
    </row>
    <row r="59" spans="1:5" ht="12.75" customHeight="1">
      <c r="A59" s="26"/>
      <c r="B59" s="27"/>
      <c r="C59" s="19" t="s">
        <v>72</v>
      </c>
      <c r="D59" s="17" t="s">
        <v>73</v>
      </c>
      <c r="E59" s="28">
        <v>380000</v>
      </c>
    </row>
    <row r="60" spans="1:5" ht="25.5" customHeight="1">
      <c r="A60" s="26"/>
      <c r="B60" s="27">
        <v>75621</v>
      </c>
      <c r="C60" s="16"/>
      <c r="D60" s="17" t="s">
        <v>74</v>
      </c>
      <c r="E60" s="28">
        <f>SUM(E61:E62)</f>
        <v>1705138</v>
      </c>
    </row>
    <row r="61" spans="1:5" ht="12.75">
      <c r="A61" s="26"/>
      <c r="B61" s="27"/>
      <c r="C61" s="19" t="s">
        <v>75</v>
      </c>
      <c r="D61" s="32" t="s">
        <v>76</v>
      </c>
      <c r="E61" s="28">
        <v>1700138</v>
      </c>
    </row>
    <row r="62" spans="1:5" ht="12.75">
      <c r="A62" s="26"/>
      <c r="B62" s="27"/>
      <c r="C62" s="19" t="s">
        <v>77</v>
      </c>
      <c r="D62" s="32" t="s">
        <v>78</v>
      </c>
      <c r="E62" s="28">
        <v>5000</v>
      </c>
    </row>
    <row r="63" spans="1:5" s="13" customFormat="1" ht="12.75">
      <c r="A63" s="29">
        <v>758</v>
      </c>
      <c r="B63" s="30"/>
      <c r="C63" s="10"/>
      <c r="D63" s="33" t="s">
        <v>79</v>
      </c>
      <c r="E63" s="31">
        <f>SUM(E64)</f>
        <v>2211065</v>
      </c>
    </row>
    <row r="64" spans="1:5" ht="26.25" customHeight="1">
      <c r="A64" s="26"/>
      <c r="B64" s="27">
        <v>75801</v>
      </c>
      <c r="C64" s="16"/>
      <c r="D64" s="17" t="s">
        <v>80</v>
      </c>
      <c r="E64" s="28">
        <f>SUM(E65)</f>
        <v>2211065</v>
      </c>
    </row>
    <row r="65" spans="1:5" ht="16.5" customHeight="1">
      <c r="A65" s="26"/>
      <c r="B65" s="27"/>
      <c r="C65" s="16">
        <v>2920</v>
      </c>
      <c r="D65" s="17" t="s">
        <v>81</v>
      </c>
      <c r="E65" s="28">
        <v>2211065</v>
      </c>
    </row>
    <row r="66" spans="1:5" s="13" customFormat="1" ht="12.75">
      <c r="A66" s="29">
        <v>801</v>
      </c>
      <c r="B66" s="30"/>
      <c r="C66" s="10"/>
      <c r="D66" s="33" t="s">
        <v>82</v>
      </c>
      <c r="E66" s="31">
        <f>SUM(E67)</f>
        <v>700000</v>
      </c>
    </row>
    <row r="67" spans="1:5" ht="12.75">
      <c r="A67" s="26"/>
      <c r="B67" s="27">
        <v>80101</v>
      </c>
      <c r="C67" s="16"/>
      <c r="D67" s="32" t="s">
        <v>83</v>
      </c>
      <c r="E67" s="28">
        <f>SUM(E68:E69)</f>
        <v>700000</v>
      </c>
    </row>
    <row r="68" spans="1:5" ht="65.25" customHeight="1">
      <c r="A68" s="26"/>
      <c r="B68" s="27"/>
      <c r="C68" s="19" t="s">
        <v>27</v>
      </c>
      <c r="D68" s="17" t="s">
        <v>28</v>
      </c>
      <c r="E68" s="28">
        <v>200000</v>
      </c>
    </row>
    <row r="69" spans="1:5" ht="57.75" customHeight="1">
      <c r="A69" s="14"/>
      <c r="B69" s="15"/>
      <c r="C69" s="16">
        <v>2700</v>
      </c>
      <c r="D69" s="17" t="s">
        <v>84</v>
      </c>
      <c r="E69" s="18">
        <v>500000</v>
      </c>
    </row>
    <row r="70" spans="1:5" s="13" customFormat="1" ht="12.75">
      <c r="A70" s="29">
        <v>852</v>
      </c>
      <c r="B70" s="30"/>
      <c r="C70" s="10"/>
      <c r="D70" s="33" t="s">
        <v>85</v>
      </c>
      <c r="E70" s="31">
        <f>SUM(E71+E73+E75+E78+E80)</f>
        <v>1073000</v>
      </c>
    </row>
    <row r="71" spans="1:5" ht="27.75" customHeight="1">
      <c r="A71" s="26"/>
      <c r="B71" s="27">
        <v>85212</v>
      </c>
      <c r="C71" s="16"/>
      <c r="D71" s="17" t="s">
        <v>86</v>
      </c>
      <c r="E71" s="28">
        <f>SUM(E72)</f>
        <v>856000</v>
      </c>
    </row>
    <row r="72" spans="1:5" ht="48.75" customHeight="1">
      <c r="A72" s="26"/>
      <c r="B72" s="27"/>
      <c r="C72" s="16">
        <v>2010</v>
      </c>
      <c r="D72" s="17" t="s">
        <v>37</v>
      </c>
      <c r="E72" s="28">
        <v>856000</v>
      </c>
    </row>
    <row r="73" spans="1:5" ht="38.25" customHeight="1">
      <c r="A73" s="26"/>
      <c r="B73" s="27">
        <v>85213</v>
      </c>
      <c r="C73" s="16"/>
      <c r="D73" s="17" t="s">
        <v>87</v>
      </c>
      <c r="E73" s="28">
        <f>SUM(E74)</f>
        <v>9000</v>
      </c>
    </row>
    <row r="74" spans="1:5" ht="49.5" customHeight="1">
      <c r="A74" s="26"/>
      <c r="B74" s="27"/>
      <c r="C74" s="16">
        <v>2010</v>
      </c>
      <c r="D74" s="17" t="s">
        <v>37</v>
      </c>
      <c r="E74" s="28">
        <v>9000</v>
      </c>
    </row>
    <row r="75" spans="1:5" ht="26.25" customHeight="1">
      <c r="A75" s="26"/>
      <c r="B75" s="27">
        <v>85214</v>
      </c>
      <c r="C75" s="16"/>
      <c r="D75" s="17" t="s">
        <v>88</v>
      </c>
      <c r="E75" s="28">
        <f>SUM(E76+E77)</f>
        <v>106000</v>
      </c>
    </row>
    <row r="76" spans="1:5" ht="51" customHeight="1">
      <c r="A76" s="26"/>
      <c r="B76" s="27"/>
      <c r="C76" s="16">
        <v>2010</v>
      </c>
      <c r="D76" s="17" t="s">
        <v>37</v>
      </c>
      <c r="E76" s="28">
        <v>57000</v>
      </c>
    </row>
    <row r="77" spans="1:5" ht="38.25">
      <c r="A77" s="26"/>
      <c r="B77" s="27"/>
      <c r="C77" s="19" t="s">
        <v>89</v>
      </c>
      <c r="D77" s="17" t="s">
        <v>90</v>
      </c>
      <c r="E77" s="28">
        <v>49000</v>
      </c>
    </row>
    <row r="78" spans="1:5" ht="12.75">
      <c r="A78" s="26"/>
      <c r="B78" s="27">
        <v>85219</v>
      </c>
      <c r="C78" s="16"/>
      <c r="D78" s="17" t="s">
        <v>91</v>
      </c>
      <c r="E78" s="28">
        <f>SUM(E79)</f>
        <v>81000</v>
      </c>
    </row>
    <row r="79" spans="1:5" ht="48.75" customHeight="1">
      <c r="A79" s="26"/>
      <c r="B79" s="27"/>
      <c r="C79" s="19" t="s">
        <v>89</v>
      </c>
      <c r="D79" s="17" t="s">
        <v>90</v>
      </c>
      <c r="E79" s="28">
        <v>81000</v>
      </c>
    </row>
    <row r="80" spans="1:5" ht="12.75">
      <c r="A80" s="26"/>
      <c r="B80" s="27">
        <v>85295</v>
      </c>
      <c r="C80" s="16"/>
      <c r="D80" s="17" t="s">
        <v>92</v>
      </c>
      <c r="E80" s="28">
        <f>SUM(E81)</f>
        <v>21000</v>
      </c>
    </row>
    <row r="81" spans="1:5" ht="38.25">
      <c r="A81" s="26"/>
      <c r="B81" s="27"/>
      <c r="C81" s="19" t="s">
        <v>89</v>
      </c>
      <c r="D81" s="17" t="s">
        <v>90</v>
      </c>
      <c r="E81" s="28">
        <v>21000</v>
      </c>
    </row>
    <row r="82" spans="1:5" s="13" customFormat="1" ht="14.25" customHeight="1">
      <c r="A82" s="29">
        <v>900</v>
      </c>
      <c r="B82" s="30"/>
      <c r="C82" s="10"/>
      <c r="D82" s="11" t="s">
        <v>93</v>
      </c>
      <c r="E82" s="31">
        <f>SUM(E83+E85)</f>
        <v>6125000</v>
      </c>
    </row>
    <row r="83" spans="1:5" ht="14.25" customHeight="1">
      <c r="A83" s="26"/>
      <c r="B83" s="27">
        <v>90001</v>
      </c>
      <c r="C83" s="16"/>
      <c r="D83" s="17" t="s">
        <v>94</v>
      </c>
      <c r="E83" s="28">
        <f>SUM(E84:E84)</f>
        <v>125000</v>
      </c>
    </row>
    <row r="84" spans="1:5" ht="25.5" customHeight="1">
      <c r="A84" s="26"/>
      <c r="B84" s="27"/>
      <c r="C84" s="16">
        <v>2370</v>
      </c>
      <c r="D84" s="17" t="s">
        <v>95</v>
      </c>
      <c r="E84" s="28">
        <v>125000</v>
      </c>
    </row>
    <row r="85" spans="1:5" ht="14.25" customHeight="1">
      <c r="A85" s="26"/>
      <c r="B85" s="27">
        <v>90095</v>
      </c>
      <c r="C85" s="16"/>
      <c r="D85" s="17" t="s">
        <v>92</v>
      </c>
      <c r="E85" s="28">
        <f>SUM(E86:E86)</f>
        <v>6000000</v>
      </c>
    </row>
    <row r="86" spans="1:5" ht="29.25" customHeight="1">
      <c r="A86" s="26"/>
      <c r="B86" s="27"/>
      <c r="C86" s="19" t="s">
        <v>31</v>
      </c>
      <c r="D86" s="17" t="s">
        <v>96</v>
      </c>
      <c r="E86" s="28">
        <v>6000000</v>
      </c>
    </row>
    <row r="87" spans="1:5" ht="12.75" hidden="1">
      <c r="A87" s="26"/>
      <c r="B87" s="27"/>
      <c r="C87" s="32"/>
      <c r="D87" s="32"/>
      <c r="E87" s="28"/>
    </row>
    <row r="88" spans="1:5" ht="12.75" hidden="1">
      <c r="A88" s="26"/>
      <c r="B88" s="27"/>
      <c r="C88" s="32"/>
      <c r="D88" s="32"/>
      <c r="E88" s="28"/>
    </row>
    <row r="89" spans="1:7" s="35" customFormat="1" ht="12.75">
      <c r="A89" s="291" t="s">
        <v>97</v>
      </c>
      <c r="B89" s="291"/>
      <c r="C89" s="291"/>
      <c r="D89" s="291"/>
      <c r="E89" s="34">
        <f>SUM(E7+E12+E15+E18+E26+E32+E35+E63+E66+E70+E82)</f>
        <v>32209679</v>
      </c>
      <c r="G89" s="36"/>
    </row>
    <row r="91" ht="13.5" customHeight="1">
      <c r="E91" s="37">
        <f>SUM(E7:E86)/3</f>
        <v>32209679</v>
      </c>
    </row>
  </sheetData>
  <sheetProtection/>
  <mergeCells count="2">
    <mergeCell ref="C2:E2"/>
    <mergeCell ref="A89:D89"/>
  </mergeCells>
  <printOptions/>
  <pageMargins left="0.7479166666666667" right="0.14027777777777778" top="0.9840277777777778" bottom="0.9840277777777778" header="0.5118055555555556" footer="0.5118055555555556"/>
  <pageSetup horizontalDpi="300" verticalDpi="300" orientation="portrait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zoomScaleSheetLayoutView="75" zoomScalePageLayoutView="0" workbookViewId="0" topLeftCell="A1">
      <selection activeCell="I10" sqref="I10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140625" style="0" customWidth="1"/>
  </cols>
  <sheetData>
    <row r="1" spans="1:9" ht="62.25" customHeight="1">
      <c r="A1" s="95"/>
      <c r="B1" s="95"/>
      <c r="C1" s="95"/>
      <c r="D1" s="95"/>
      <c r="E1" s="95"/>
      <c r="F1" s="95"/>
      <c r="G1" s="95"/>
      <c r="H1" s="301" t="s">
        <v>184</v>
      </c>
      <c r="I1" s="301"/>
    </row>
    <row r="2" spans="1:9" ht="77.25" customHeight="1">
      <c r="A2" s="290" t="s">
        <v>185</v>
      </c>
      <c r="B2" s="290"/>
      <c r="C2" s="290"/>
      <c r="D2" s="290"/>
      <c r="E2" s="290"/>
      <c r="F2" s="290"/>
      <c r="G2" s="290"/>
      <c r="H2" s="290"/>
      <c r="I2" s="96" t="s">
        <v>119</v>
      </c>
    </row>
    <row r="3" spans="1:9" ht="21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</row>
    <row r="4" spans="1:9" ht="25.5" customHeight="1">
      <c r="A4" s="298"/>
      <c r="B4" s="298"/>
      <c r="C4" s="299"/>
      <c r="D4" s="299"/>
      <c r="E4" s="298" t="s">
        <v>122</v>
      </c>
      <c r="F4" s="298"/>
      <c r="G4" s="298"/>
      <c r="H4" s="298"/>
      <c r="I4" s="299" t="s">
        <v>123</v>
      </c>
    </row>
    <row r="5" spans="1:9" ht="15" customHeight="1">
      <c r="A5" s="298"/>
      <c r="B5" s="298"/>
      <c r="C5" s="299"/>
      <c r="D5" s="299"/>
      <c r="E5" s="298" t="s">
        <v>124</v>
      </c>
      <c r="F5" s="296" t="s">
        <v>125</v>
      </c>
      <c r="G5" s="296"/>
      <c r="H5" s="296"/>
      <c r="I5" s="299"/>
    </row>
    <row r="6" spans="1:9" ht="39.75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186</v>
      </c>
      <c r="I6" s="299"/>
    </row>
    <row r="7" spans="1:9" ht="12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9</v>
      </c>
      <c r="I7" s="7">
        <v>10</v>
      </c>
    </row>
    <row r="8" spans="1:9" ht="12.75">
      <c r="A8" s="117">
        <v>851</v>
      </c>
      <c r="B8" s="118"/>
      <c r="C8" s="118" t="s">
        <v>158</v>
      </c>
      <c r="D8" s="91"/>
      <c r="E8" s="91"/>
      <c r="F8" s="91"/>
      <c r="G8" s="91"/>
      <c r="H8" s="91"/>
      <c r="I8" s="119"/>
    </row>
    <row r="9" spans="1:9" ht="25.5">
      <c r="A9" s="68"/>
      <c r="B9" s="120">
        <v>85154</v>
      </c>
      <c r="C9" s="66" t="s">
        <v>160</v>
      </c>
      <c r="D9" s="103">
        <f>SUM(E9+I9)</f>
        <v>380000</v>
      </c>
      <c r="E9" s="103">
        <f>SUM(F9:H9)</f>
        <v>340000</v>
      </c>
      <c r="F9" s="103">
        <v>68500</v>
      </c>
      <c r="G9" s="103"/>
      <c r="H9" s="103">
        <v>271500</v>
      </c>
      <c r="I9" s="28">
        <v>40000</v>
      </c>
    </row>
    <row r="10" spans="1:9" ht="12.75">
      <c r="A10" s="305" t="s">
        <v>97</v>
      </c>
      <c r="B10" s="305"/>
      <c r="C10" s="305"/>
      <c r="D10" s="114">
        <f>SUM(D9)</f>
        <v>380000</v>
      </c>
      <c r="E10" s="114">
        <f>SUM(E9)</f>
        <v>340000</v>
      </c>
      <c r="F10" s="114">
        <f>SUM(F9)</f>
        <v>68500</v>
      </c>
      <c r="G10" s="114"/>
      <c r="H10" s="114">
        <f>SUM(H9)</f>
        <v>271500</v>
      </c>
      <c r="I10" s="114">
        <f>SUM(I9)</f>
        <v>40000</v>
      </c>
    </row>
  </sheetData>
  <sheetProtection/>
  <mergeCells count="12">
    <mergeCell ref="H1:I1"/>
    <mergeCell ref="A2:H2"/>
    <mergeCell ref="A3:A6"/>
    <mergeCell ref="B3:B6"/>
    <mergeCell ref="C3:C6"/>
    <mergeCell ref="D3:D6"/>
    <mergeCell ref="E3:I3"/>
    <mergeCell ref="E4:H4"/>
    <mergeCell ref="I4:I6"/>
    <mergeCell ref="E5:E6"/>
    <mergeCell ref="F5:H5"/>
    <mergeCell ref="A10:C10"/>
  </mergeCells>
  <printOptions/>
  <pageMargins left="0.7479166666666667" right="0.7479166666666667" top="1.870138888888889" bottom="0.9840277777777778" header="0.5118055555555556" footer="0.5118055555555556"/>
  <pageSetup horizontalDpi="300" verticalDpi="3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SheetLayoutView="75" zoomScalePageLayoutView="0" workbookViewId="0" topLeftCell="A10">
      <selection activeCell="C15" sqref="C15"/>
    </sheetView>
  </sheetViews>
  <sheetFormatPr defaultColWidth="8.57421875" defaultRowHeight="12.75"/>
  <cols>
    <col min="1" max="2" width="7.57421875" style="0" customWidth="1"/>
    <col min="3" max="3" width="22.140625" style="0" customWidth="1"/>
  </cols>
  <sheetData>
    <row r="1" spans="1:12" ht="62.25" customHeight="1">
      <c r="A1" s="95"/>
      <c r="B1" s="95"/>
      <c r="C1" s="95"/>
      <c r="D1" s="95"/>
      <c r="E1" s="95"/>
      <c r="F1" s="95"/>
      <c r="G1" s="95"/>
      <c r="H1" s="95"/>
      <c r="I1" s="307" t="s">
        <v>187</v>
      </c>
      <c r="J1" s="307"/>
      <c r="K1" s="307"/>
      <c r="L1" s="307"/>
    </row>
    <row r="2" spans="1:10" ht="77.25" customHeight="1">
      <c r="A2" s="290" t="s">
        <v>188</v>
      </c>
      <c r="B2" s="290"/>
      <c r="C2" s="290"/>
      <c r="D2" s="290"/>
      <c r="E2" s="290"/>
      <c r="F2" s="290"/>
      <c r="G2" s="290"/>
      <c r="H2" s="290"/>
      <c r="I2" s="290"/>
      <c r="J2" s="96" t="s">
        <v>119</v>
      </c>
    </row>
    <row r="3" spans="1:11" ht="12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  <c r="J3" s="297"/>
      <c r="K3" s="297"/>
    </row>
    <row r="4" spans="1:11" ht="13.5" customHeight="1">
      <c r="A4" s="298"/>
      <c r="B4" s="298"/>
      <c r="C4" s="299"/>
      <c r="D4" s="299"/>
      <c r="E4" s="308" t="s">
        <v>122</v>
      </c>
      <c r="F4" s="308"/>
      <c r="G4" s="308"/>
      <c r="H4" s="308"/>
      <c r="I4" s="308"/>
      <c r="J4" s="308"/>
      <c r="K4" s="299" t="s">
        <v>123</v>
      </c>
    </row>
    <row r="5" spans="1:11" ht="12.75">
      <c r="A5" s="298"/>
      <c r="B5" s="298"/>
      <c r="C5" s="299"/>
      <c r="D5" s="299"/>
      <c r="E5" s="298" t="s">
        <v>124</v>
      </c>
      <c r="F5" s="306" t="s">
        <v>125</v>
      </c>
      <c r="G5" s="306"/>
      <c r="H5" s="306"/>
      <c r="I5" s="306"/>
      <c r="J5" s="306"/>
      <c r="K5" s="299"/>
    </row>
    <row r="6" spans="1:11" ht="51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128</v>
      </c>
      <c r="I6" s="97" t="s">
        <v>129</v>
      </c>
      <c r="J6" s="121" t="s">
        <v>130</v>
      </c>
      <c r="K6" s="299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122">
        <v>9</v>
      </c>
      <c r="K7" s="7">
        <v>10</v>
      </c>
    </row>
    <row r="8" spans="1:11" ht="12.75">
      <c r="A8" s="100">
        <v>750</v>
      </c>
      <c r="B8" s="91"/>
      <c r="C8" s="91" t="s">
        <v>35</v>
      </c>
      <c r="D8" s="103">
        <f aca="true" t="shared" si="0" ref="D8:D16">SUM(E8+K8)</f>
        <v>58000</v>
      </c>
      <c r="E8" s="103">
        <f aca="true" t="shared" si="1" ref="E8:E15">SUM(F8:J8)</f>
        <v>58000</v>
      </c>
      <c r="F8" s="103">
        <f aca="true" t="shared" si="2" ref="F8:K8">SUM(F9:F9)</f>
        <v>50000</v>
      </c>
      <c r="G8" s="103">
        <f t="shared" si="2"/>
        <v>0</v>
      </c>
      <c r="H8" s="103">
        <f t="shared" si="2"/>
        <v>0</v>
      </c>
      <c r="I8" s="103">
        <f t="shared" si="2"/>
        <v>0</v>
      </c>
      <c r="J8" s="103">
        <f t="shared" si="2"/>
        <v>8000</v>
      </c>
      <c r="K8" s="123">
        <f t="shared" si="2"/>
        <v>0</v>
      </c>
    </row>
    <row r="9" spans="1:11" ht="12.75">
      <c r="A9" s="100"/>
      <c r="B9" s="91">
        <v>75011</v>
      </c>
      <c r="C9" s="91" t="s">
        <v>36</v>
      </c>
      <c r="D9" s="103">
        <f t="shared" si="0"/>
        <v>58000</v>
      </c>
      <c r="E9" s="103">
        <f t="shared" si="1"/>
        <v>58000</v>
      </c>
      <c r="F9" s="103">
        <v>50000</v>
      </c>
      <c r="G9" s="103"/>
      <c r="H9" s="103"/>
      <c r="I9" s="103"/>
      <c r="J9" s="103">
        <v>8000</v>
      </c>
      <c r="K9" s="28"/>
    </row>
    <row r="10" spans="1:11" ht="63.75">
      <c r="A10" s="100">
        <v>751</v>
      </c>
      <c r="B10" s="91"/>
      <c r="C10" s="102" t="s">
        <v>41</v>
      </c>
      <c r="D10" s="103">
        <f t="shared" si="0"/>
        <v>576</v>
      </c>
      <c r="E10" s="103">
        <f t="shared" si="1"/>
        <v>576</v>
      </c>
      <c r="F10" s="103">
        <f aca="true" t="shared" si="3" ref="F10:K10">SUM(F11)</f>
        <v>0</v>
      </c>
      <c r="G10" s="103">
        <f t="shared" si="3"/>
        <v>0</v>
      </c>
      <c r="H10" s="103">
        <f t="shared" si="3"/>
        <v>0</v>
      </c>
      <c r="I10" s="103">
        <f t="shared" si="3"/>
        <v>0</v>
      </c>
      <c r="J10" s="103">
        <f t="shared" si="3"/>
        <v>576</v>
      </c>
      <c r="K10" s="124">
        <f t="shared" si="3"/>
        <v>0</v>
      </c>
    </row>
    <row r="11" spans="1:11" ht="63.75">
      <c r="A11" s="100"/>
      <c r="B11" s="91">
        <v>75101</v>
      </c>
      <c r="C11" s="102" t="s">
        <v>41</v>
      </c>
      <c r="D11" s="103">
        <f t="shared" si="0"/>
        <v>576</v>
      </c>
      <c r="E11" s="103">
        <f t="shared" si="1"/>
        <v>576</v>
      </c>
      <c r="F11" s="103"/>
      <c r="G11" s="103"/>
      <c r="H11" s="103"/>
      <c r="I11" s="103"/>
      <c r="J11" s="103">
        <v>576</v>
      </c>
      <c r="K11" s="28"/>
    </row>
    <row r="12" spans="1:11" ht="12.75">
      <c r="A12" s="100">
        <v>852</v>
      </c>
      <c r="B12" s="91"/>
      <c r="C12" s="102" t="s">
        <v>85</v>
      </c>
      <c r="D12" s="103">
        <f aca="true" t="shared" si="4" ref="D12:K12">SUM(D13:D15)</f>
        <v>922000</v>
      </c>
      <c r="E12" s="103">
        <f t="shared" si="4"/>
        <v>922000</v>
      </c>
      <c r="F12" s="103">
        <f t="shared" si="4"/>
        <v>14670</v>
      </c>
      <c r="G12" s="103">
        <f t="shared" si="4"/>
        <v>0</v>
      </c>
      <c r="H12" s="103">
        <f t="shared" si="4"/>
        <v>0</v>
      </c>
      <c r="I12" s="103">
        <f t="shared" si="4"/>
        <v>0</v>
      </c>
      <c r="J12" s="103">
        <f t="shared" si="4"/>
        <v>907330</v>
      </c>
      <c r="K12" s="103">
        <f t="shared" si="4"/>
        <v>0</v>
      </c>
    </row>
    <row r="13" spans="1:11" ht="76.5">
      <c r="A13" s="100"/>
      <c r="B13" s="91">
        <v>85212</v>
      </c>
      <c r="C13" s="102" t="s">
        <v>161</v>
      </c>
      <c r="D13" s="103">
        <f t="shared" si="0"/>
        <v>856000</v>
      </c>
      <c r="E13" s="103">
        <f t="shared" si="1"/>
        <v>856000</v>
      </c>
      <c r="F13" s="103">
        <v>14670</v>
      </c>
      <c r="G13" s="103"/>
      <c r="H13" s="103"/>
      <c r="I13" s="103"/>
      <c r="J13" s="104">
        <v>841330</v>
      </c>
      <c r="K13" s="28"/>
    </row>
    <row r="14" spans="1:11" ht="105.75" customHeight="1">
      <c r="A14" s="100"/>
      <c r="B14" s="91">
        <v>85213</v>
      </c>
      <c r="C14" s="102" t="s">
        <v>87</v>
      </c>
      <c r="D14" s="103">
        <f t="shared" si="0"/>
        <v>9000</v>
      </c>
      <c r="E14" s="103">
        <f t="shared" si="1"/>
        <v>9000</v>
      </c>
      <c r="F14" s="103"/>
      <c r="G14" s="103"/>
      <c r="H14" s="103"/>
      <c r="I14" s="103"/>
      <c r="J14" s="103">
        <v>9000</v>
      </c>
      <c r="K14" s="123"/>
    </row>
    <row r="15" spans="1:11" ht="55.5" customHeight="1">
      <c r="A15" s="100"/>
      <c r="B15" s="91">
        <v>85214</v>
      </c>
      <c r="C15" s="102" t="s">
        <v>88</v>
      </c>
      <c r="D15" s="103">
        <f t="shared" si="0"/>
        <v>57000</v>
      </c>
      <c r="E15" s="103">
        <f t="shared" si="1"/>
        <v>57000</v>
      </c>
      <c r="F15" s="103"/>
      <c r="G15" s="103"/>
      <c r="H15" s="103"/>
      <c r="I15" s="103"/>
      <c r="J15" s="103">
        <v>57000</v>
      </c>
      <c r="K15" s="123"/>
    </row>
    <row r="16" spans="1:11" ht="12.75">
      <c r="A16" s="304" t="s">
        <v>179</v>
      </c>
      <c r="B16" s="304"/>
      <c r="C16" s="304"/>
      <c r="D16" s="125">
        <f t="shared" si="0"/>
        <v>980576</v>
      </c>
      <c r="E16" s="126">
        <f>SUM(F16:J16)</f>
        <v>980576</v>
      </c>
      <c r="F16" s="114">
        <f aca="true" t="shared" si="5" ref="F16:K16">SUM(F8+F10+F12)</f>
        <v>64670</v>
      </c>
      <c r="G16" s="114">
        <f t="shared" si="5"/>
        <v>0</v>
      </c>
      <c r="H16" s="114">
        <f t="shared" si="5"/>
        <v>0</v>
      </c>
      <c r="I16" s="114">
        <f t="shared" si="5"/>
        <v>0</v>
      </c>
      <c r="J16" s="114">
        <f t="shared" si="5"/>
        <v>915906</v>
      </c>
      <c r="K16" s="114">
        <f t="shared" si="5"/>
        <v>0</v>
      </c>
    </row>
    <row r="19" spans="4:11" ht="12.75">
      <c r="D19" s="37">
        <f aca="true" t="shared" si="6" ref="D19:K19">SUM(D8:D15)/2</f>
        <v>980576</v>
      </c>
      <c r="E19" s="37">
        <f t="shared" si="6"/>
        <v>980576</v>
      </c>
      <c r="F19" s="37">
        <f t="shared" si="6"/>
        <v>64670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37">
        <f t="shared" si="6"/>
        <v>915906</v>
      </c>
      <c r="K19" s="37">
        <f t="shared" si="6"/>
        <v>0</v>
      </c>
    </row>
  </sheetData>
  <sheetProtection/>
  <mergeCells count="13">
    <mergeCell ref="E3:K3"/>
    <mergeCell ref="E4:J4"/>
    <mergeCell ref="K4:K6"/>
    <mergeCell ref="E5:E6"/>
    <mergeCell ref="F5:J5"/>
    <mergeCell ref="A16:C16"/>
    <mergeCell ref="I1:J1"/>
    <mergeCell ref="K1:L1"/>
    <mergeCell ref="A2:I2"/>
    <mergeCell ref="A3:A6"/>
    <mergeCell ref="B3:B6"/>
    <mergeCell ref="C3:C6"/>
    <mergeCell ref="D3:D6"/>
  </mergeCells>
  <printOptions horizontalCentered="1" verticalCentered="1"/>
  <pageMargins left="0.12013888888888889" right="0.45972222222222225" top="0.5118055555555556" bottom="0.98402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L6" sqref="L6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301" t="s">
        <v>189</v>
      </c>
      <c r="J1" s="301"/>
    </row>
    <row r="2" spans="1:10" ht="77.25" customHeight="1">
      <c r="A2" s="309" t="s">
        <v>190</v>
      </c>
      <c r="B2" s="309"/>
      <c r="C2" s="309"/>
      <c r="D2" s="309"/>
      <c r="E2" s="309"/>
      <c r="F2" s="309"/>
      <c r="G2" s="309"/>
      <c r="H2" s="309"/>
      <c r="I2" s="309"/>
      <c r="J2" s="96" t="s">
        <v>119</v>
      </c>
    </row>
    <row r="3" spans="1:10" ht="21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  <c r="J3" s="297"/>
    </row>
    <row r="4" spans="1:10" ht="25.5" customHeight="1">
      <c r="A4" s="298"/>
      <c r="B4" s="298"/>
      <c r="C4" s="299"/>
      <c r="D4" s="299"/>
      <c r="E4" s="298" t="s">
        <v>122</v>
      </c>
      <c r="F4" s="298"/>
      <c r="G4" s="298"/>
      <c r="H4" s="298"/>
      <c r="I4" s="298"/>
      <c r="J4" s="299" t="s">
        <v>123</v>
      </c>
    </row>
    <row r="5" spans="1:10" ht="15" customHeight="1">
      <c r="A5" s="298"/>
      <c r="B5" s="298"/>
      <c r="C5" s="299"/>
      <c r="D5" s="299"/>
      <c r="E5" s="298" t="s">
        <v>124</v>
      </c>
      <c r="F5" s="296" t="s">
        <v>125</v>
      </c>
      <c r="G5" s="296"/>
      <c r="H5" s="296"/>
      <c r="I5" s="296"/>
      <c r="J5" s="299"/>
    </row>
    <row r="6" spans="1:10" ht="39.75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128</v>
      </c>
      <c r="I6" s="97" t="s">
        <v>191</v>
      </c>
      <c r="J6" s="299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5" t="s">
        <v>97</v>
      </c>
      <c r="B12" s="305"/>
      <c r="C12" s="305"/>
      <c r="D12" s="53"/>
      <c r="E12" s="53"/>
      <c r="F12" s="53"/>
      <c r="G12" s="53"/>
      <c r="H12" s="53"/>
      <c r="I12" s="53"/>
      <c r="J12" s="53"/>
    </row>
  </sheetData>
  <sheetProtection/>
  <mergeCells count="12"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  <mergeCell ref="F5:I5"/>
    <mergeCell ref="A12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M7" sqref="M7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301" t="s">
        <v>192</v>
      </c>
      <c r="J1" s="301"/>
    </row>
    <row r="2" spans="1:10" ht="77.25" customHeight="1">
      <c r="A2" s="309" t="s">
        <v>193</v>
      </c>
      <c r="B2" s="309"/>
      <c r="C2" s="309"/>
      <c r="D2" s="309"/>
      <c r="E2" s="309"/>
      <c r="F2" s="309"/>
      <c r="G2" s="309"/>
      <c r="H2" s="309"/>
      <c r="I2" s="309"/>
      <c r="J2" s="96" t="s">
        <v>119</v>
      </c>
    </row>
    <row r="3" spans="1:10" ht="21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  <c r="J3" s="297"/>
    </row>
    <row r="4" spans="1:10" ht="25.5" customHeight="1">
      <c r="A4" s="298"/>
      <c r="B4" s="298"/>
      <c r="C4" s="299"/>
      <c r="D4" s="299"/>
      <c r="E4" s="298" t="s">
        <v>122</v>
      </c>
      <c r="F4" s="298"/>
      <c r="G4" s="298"/>
      <c r="H4" s="298"/>
      <c r="I4" s="298"/>
      <c r="J4" s="299" t="s">
        <v>123</v>
      </c>
    </row>
    <row r="5" spans="1:10" ht="15" customHeight="1">
      <c r="A5" s="298"/>
      <c r="B5" s="298"/>
      <c r="C5" s="299"/>
      <c r="D5" s="299"/>
      <c r="E5" s="298" t="s">
        <v>124</v>
      </c>
      <c r="F5" s="296" t="s">
        <v>125</v>
      </c>
      <c r="G5" s="296"/>
      <c r="H5" s="296"/>
      <c r="I5" s="296"/>
      <c r="J5" s="299"/>
    </row>
    <row r="6" spans="1:10" ht="39.75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128</v>
      </c>
      <c r="I6" s="97" t="s">
        <v>191</v>
      </c>
      <c r="J6" s="299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5" t="s">
        <v>97</v>
      </c>
      <c r="B12" s="305"/>
      <c r="C12" s="305"/>
      <c r="D12" s="53"/>
      <c r="E12" s="53"/>
      <c r="F12" s="53"/>
      <c r="G12" s="53"/>
      <c r="H12" s="53"/>
      <c r="I12" s="53"/>
      <c r="J12" s="53"/>
    </row>
  </sheetData>
  <sheetProtection/>
  <mergeCells count="12"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  <mergeCell ref="F5:I5"/>
    <mergeCell ref="A12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SheetLayoutView="75" zoomScalePageLayoutView="0" workbookViewId="0" topLeftCell="A1">
      <selection activeCell="N4" sqref="N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9" width="13.28125" style="0" customWidth="1"/>
    <col min="10" max="10" width="15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301" t="s">
        <v>194</v>
      </c>
      <c r="J1" s="301"/>
    </row>
    <row r="2" spans="1:10" ht="77.25" customHeight="1">
      <c r="A2" s="309" t="s">
        <v>195</v>
      </c>
      <c r="B2" s="309"/>
      <c r="C2" s="309"/>
      <c r="D2" s="309"/>
      <c r="E2" s="309"/>
      <c r="F2" s="309"/>
      <c r="G2" s="309"/>
      <c r="H2" s="309"/>
      <c r="I2" s="309"/>
      <c r="J2" s="96" t="s">
        <v>119</v>
      </c>
    </row>
    <row r="3" spans="1:10" ht="21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  <c r="J3" s="297"/>
    </row>
    <row r="4" spans="1:10" ht="25.5" customHeight="1">
      <c r="A4" s="298"/>
      <c r="B4" s="298"/>
      <c r="C4" s="299"/>
      <c r="D4" s="299"/>
      <c r="E4" s="298" t="s">
        <v>122</v>
      </c>
      <c r="F4" s="298"/>
      <c r="G4" s="298"/>
      <c r="H4" s="298"/>
      <c r="I4" s="298"/>
      <c r="J4" s="299" t="s">
        <v>123</v>
      </c>
    </row>
    <row r="5" spans="1:10" ht="15" customHeight="1">
      <c r="A5" s="298"/>
      <c r="B5" s="298"/>
      <c r="C5" s="299"/>
      <c r="D5" s="299"/>
      <c r="E5" s="298" t="s">
        <v>124</v>
      </c>
      <c r="F5" s="296" t="s">
        <v>125</v>
      </c>
      <c r="G5" s="296"/>
      <c r="H5" s="296"/>
      <c r="I5" s="296"/>
      <c r="J5" s="299"/>
    </row>
    <row r="6" spans="1:10" ht="39.75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128</v>
      </c>
      <c r="I6" s="97" t="s">
        <v>191</v>
      </c>
      <c r="J6" s="299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12.75">
      <c r="A8" s="90"/>
      <c r="B8" s="91"/>
      <c r="C8" s="91"/>
      <c r="D8" s="91"/>
      <c r="E8" s="91"/>
      <c r="F8" s="91"/>
      <c r="G8" s="91"/>
      <c r="H8" s="91"/>
      <c r="I8" s="91"/>
      <c r="J8" s="119"/>
    </row>
    <row r="9" spans="1:10" ht="12.75">
      <c r="A9" s="90"/>
      <c r="B9" s="91"/>
      <c r="C9" s="91"/>
      <c r="D9" s="91"/>
      <c r="E9" s="91"/>
      <c r="F9" s="91"/>
      <c r="G9" s="91"/>
      <c r="H9" s="91"/>
      <c r="I9" s="91"/>
      <c r="J9" s="119"/>
    </row>
    <row r="10" spans="1:10" ht="12.75">
      <c r="A10" s="90"/>
      <c r="B10" s="91"/>
      <c r="C10" s="91"/>
      <c r="D10" s="91"/>
      <c r="E10" s="91"/>
      <c r="F10" s="91"/>
      <c r="G10" s="91"/>
      <c r="H10" s="91"/>
      <c r="I10" s="91"/>
      <c r="J10" s="119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119"/>
    </row>
    <row r="12" spans="1:10" ht="12.75">
      <c r="A12" s="305" t="s">
        <v>97</v>
      </c>
      <c r="B12" s="305"/>
      <c r="C12" s="305"/>
      <c r="D12" s="53"/>
      <c r="E12" s="53"/>
      <c r="F12" s="53"/>
      <c r="G12" s="53"/>
      <c r="H12" s="53"/>
      <c r="I12" s="53"/>
      <c r="J12" s="53"/>
    </row>
  </sheetData>
  <sheetProtection/>
  <mergeCells count="12"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  <mergeCell ref="F5:I5"/>
    <mergeCell ref="A12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SheetLayoutView="75" zoomScalePageLayoutView="0" workbookViewId="0" topLeftCell="A1">
      <selection activeCell="J1" sqref="J1:L1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7.57421875" style="0" customWidth="1"/>
    <col min="4" max="4" width="20.57421875" style="0" customWidth="1"/>
    <col min="5" max="5" width="27.421875" style="0" customWidth="1"/>
    <col min="6" max="6" width="18.57421875" style="0" customWidth="1"/>
    <col min="7" max="7" width="13.28125" style="0" customWidth="1"/>
    <col min="8" max="8" width="13.8515625" style="0" customWidth="1"/>
    <col min="9" max="9" width="16.140625" style="0" customWidth="1"/>
    <col min="10" max="10" width="16.421875" style="127" customWidth="1"/>
    <col min="11" max="11" width="13.00390625" style="0" customWidth="1"/>
    <col min="12" max="12" width="15.8515625" style="0" customWidth="1"/>
  </cols>
  <sheetData>
    <row r="1" spans="8:12" ht="69" customHeight="1">
      <c r="H1" s="323"/>
      <c r="J1" s="324" t="s">
        <v>354</v>
      </c>
      <c r="K1" s="324"/>
      <c r="L1" s="324"/>
    </row>
    <row r="2" spans="2:12" ht="60.75" customHeight="1">
      <c r="B2" s="290" t="s">
        <v>341</v>
      </c>
      <c r="C2" s="290"/>
      <c r="D2" s="290"/>
      <c r="E2" s="290"/>
      <c r="F2" s="290"/>
      <c r="G2" s="290"/>
      <c r="H2" s="290"/>
      <c r="I2" s="290"/>
      <c r="J2" s="290"/>
      <c r="K2" s="290"/>
      <c r="L2" s="96" t="s">
        <v>119</v>
      </c>
    </row>
    <row r="3" spans="1:12" ht="76.5" customHeight="1">
      <c r="A3" s="298" t="s">
        <v>196</v>
      </c>
      <c r="B3" s="298" t="s">
        <v>3</v>
      </c>
      <c r="C3" s="298" t="s">
        <v>197</v>
      </c>
      <c r="D3" s="299" t="s">
        <v>6</v>
      </c>
      <c r="E3" s="299" t="s">
        <v>198</v>
      </c>
      <c r="F3" s="299" t="s">
        <v>199</v>
      </c>
      <c r="G3" s="298" t="s">
        <v>200</v>
      </c>
      <c r="H3" s="298"/>
      <c r="I3" s="299" t="s">
        <v>201</v>
      </c>
      <c r="J3" s="310" t="s">
        <v>202</v>
      </c>
      <c r="K3" s="310"/>
      <c r="L3" s="310"/>
    </row>
    <row r="4" spans="1:12" ht="32.25" customHeight="1">
      <c r="A4" s="298"/>
      <c r="B4" s="298"/>
      <c r="C4" s="298"/>
      <c r="D4" s="298"/>
      <c r="E4" s="299"/>
      <c r="F4" s="299"/>
      <c r="G4" s="6" t="s">
        <v>203</v>
      </c>
      <c r="H4" s="6" t="s">
        <v>204</v>
      </c>
      <c r="I4" s="299"/>
      <c r="J4" s="269">
        <v>2009</v>
      </c>
      <c r="K4" s="5">
        <v>2010</v>
      </c>
      <c r="L4" s="5">
        <v>2011</v>
      </c>
    </row>
    <row r="5" spans="1:12" ht="12.75">
      <c r="A5" s="7" t="s">
        <v>208</v>
      </c>
      <c r="B5" s="7" t="s">
        <v>209</v>
      </c>
      <c r="C5" s="7" t="s">
        <v>210</v>
      </c>
      <c r="D5" s="7" t="s">
        <v>211</v>
      </c>
      <c r="E5" s="7" t="s">
        <v>212</v>
      </c>
      <c r="F5" s="7" t="s">
        <v>213</v>
      </c>
      <c r="G5" s="7" t="s">
        <v>214</v>
      </c>
      <c r="H5" s="7" t="s">
        <v>215</v>
      </c>
      <c r="I5" s="7" t="s">
        <v>216</v>
      </c>
      <c r="J5" s="270" t="s">
        <v>217</v>
      </c>
      <c r="K5" s="7" t="s">
        <v>218</v>
      </c>
      <c r="L5" s="7" t="s">
        <v>219</v>
      </c>
    </row>
    <row r="6" spans="1:12" s="135" customFormat="1" ht="31.5">
      <c r="A6" s="128"/>
      <c r="B6" s="128">
        <v>600</v>
      </c>
      <c r="C6" s="129"/>
      <c r="D6" s="130" t="s">
        <v>13</v>
      </c>
      <c r="E6" s="131"/>
      <c r="F6" s="131"/>
      <c r="G6" s="132"/>
      <c r="H6" s="132"/>
      <c r="I6" s="133">
        <f>SUM(I7:I23)</f>
        <v>167913242.19</v>
      </c>
      <c r="J6" s="271">
        <f>SUM(J7:J23)</f>
        <v>12043695.870000001</v>
      </c>
      <c r="K6" s="133">
        <f>SUM(K7:K23)</f>
        <v>39344854.39</v>
      </c>
      <c r="L6" s="134">
        <f>SUM(L7:L23)</f>
        <v>33525321</v>
      </c>
    </row>
    <row r="7" spans="1:12" s="52" customFormat="1" ht="86.25" customHeight="1">
      <c r="A7" s="54">
        <v>1</v>
      </c>
      <c r="B7" s="54"/>
      <c r="C7" s="32">
        <v>60004</v>
      </c>
      <c r="D7" s="17" t="s">
        <v>14</v>
      </c>
      <c r="E7" s="17" t="s">
        <v>332</v>
      </c>
      <c r="F7" s="102" t="s">
        <v>220</v>
      </c>
      <c r="G7" s="136">
        <v>2007</v>
      </c>
      <c r="H7" s="136">
        <v>2012</v>
      </c>
      <c r="I7" s="103">
        <v>34100000</v>
      </c>
      <c r="J7" s="272">
        <v>2562000</v>
      </c>
      <c r="K7" s="149">
        <v>15000000</v>
      </c>
      <c r="L7" s="150">
        <v>15000000</v>
      </c>
    </row>
    <row r="8" spans="1:12" s="52" customFormat="1" ht="78.75" customHeight="1">
      <c r="A8" s="54">
        <v>2</v>
      </c>
      <c r="B8" s="54"/>
      <c r="C8" s="32">
        <v>60013</v>
      </c>
      <c r="D8" s="17" t="s">
        <v>221</v>
      </c>
      <c r="E8" s="238" t="s">
        <v>345</v>
      </c>
      <c r="F8" s="102" t="s">
        <v>220</v>
      </c>
      <c r="G8" s="136">
        <v>2009</v>
      </c>
      <c r="H8" s="136">
        <v>2011</v>
      </c>
      <c r="I8" s="103">
        <v>3400000</v>
      </c>
      <c r="J8" s="273">
        <v>500000</v>
      </c>
      <c r="K8" s="137">
        <v>500000</v>
      </c>
      <c r="L8" s="138">
        <v>500000</v>
      </c>
    </row>
    <row r="9" spans="1:12" s="52" customFormat="1" ht="42" customHeight="1">
      <c r="A9" s="54">
        <v>3</v>
      </c>
      <c r="B9" s="54"/>
      <c r="C9" s="32">
        <v>60016</v>
      </c>
      <c r="D9" s="102" t="s">
        <v>136</v>
      </c>
      <c r="E9" s="238" t="s">
        <v>344</v>
      </c>
      <c r="F9" s="102" t="s">
        <v>220</v>
      </c>
      <c r="G9" s="136">
        <v>2007</v>
      </c>
      <c r="H9" s="258">
        <v>2022</v>
      </c>
      <c r="I9" s="256">
        <v>2212174</v>
      </c>
      <c r="J9" s="272">
        <v>125321</v>
      </c>
      <c r="K9" s="149">
        <v>125321</v>
      </c>
      <c r="L9" s="149">
        <v>125321</v>
      </c>
    </row>
    <row r="10" spans="1:13" ht="216.75" customHeight="1">
      <c r="A10" s="277">
        <v>4</v>
      </c>
      <c r="B10" s="278"/>
      <c r="C10" s="279">
        <v>60016</v>
      </c>
      <c r="D10" s="280" t="s">
        <v>136</v>
      </c>
      <c r="E10" s="281" t="s">
        <v>352</v>
      </c>
      <c r="F10" s="280" t="s">
        <v>220</v>
      </c>
      <c r="G10" s="282">
        <v>2008</v>
      </c>
      <c r="H10" s="283">
        <v>2010</v>
      </c>
      <c r="I10" s="284">
        <v>11161068.19</v>
      </c>
      <c r="J10" s="285">
        <v>3876374.87</v>
      </c>
      <c r="K10" s="286">
        <v>5779533.39</v>
      </c>
      <c r="L10" s="287">
        <v>0</v>
      </c>
      <c r="M10" s="239"/>
    </row>
    <row r="11" spans="1:14" ht="95.25" customHeight="1">
      <c r="A11" s="54">
        <v>5</v>
      </c>
      <c r="B11" s="90"/>
      <c r="C11" s="32">
        <v>60016</v>
      </c>
      <c r="D11" s="102" t="s">
        <v>136</v>
      </c>
      <c r="E11" s="238" t="s">
        <v>333</v>
      </c>
      <c r="F11" s="102" t="s">
        <v>220</v>
      </c>
      <c r="G11" s="244">
        <v>2009</v>
      </c>
      <c r="H11" s="244">
        <v>2015</v>
      </c>
      <c r="I11" s="241" t="s">
        <v>346</v>
      </c>
      <c r="J11" s="273">
        <v>250000</v>
      </c>
      <c r="K11" s="241">
        <v>250000</v>
      </c>
      <c r="L11" s="245">
        <v>1000000</v>
      </c>
      <c r="N11" s="246"/>
    </row>
    <row r="12" spans="1:12" ht="55.5" customHeight="1">
      <c r="A12" s="54">
        <v>6</v>
      </c>
      <c r="B12" s="90"/>
      <c r="C12" s="32">
        <v>60016</v>
      </c>
      <c r="D12" s="102" t="s">
        <v>136</v>
      </c>
      <c r="E12" s="238" t="s">
        <v>336</v>
      </c>
      <c r="F12" s="102" t="s">
        <v>220</v>
      </c>
      <c r="G12" s="244">
        <v>2009</v>
      </c>
      <c r="H12" s="244">
        <v>2015</v>
      </c>
      <c r="I12" s="241">
        <v>30000000</v>
      </c>
      <c r="J12" s="273">
        <v>250000</v>
      </c>
      <c r="K12" s="241">
        <v>250000</v>
      </c>
      <c r="L12" s="245">
        <v>1000000</v>
      </c>
    </row>
    <row r="13" spans="1:12" ht="96.75" customHeight="1">
      <c r="A13" s="54">
        <v>7</v>
      </c>
      <c r="B13" s="90"/>
      <c r="C13" s="32">
        <v>60016</v>
      </c>
      <c r="D13" s="102" t="s">
        <v>136</v>
      </c>
      <c r="E13" s="238" t="s">
        <v>351</v>
      </c>
      <c r="F13" s="102" t="s">
        <v>220</v>
      </c>
      <c r="G13" s="139">
        <v>2009</v>
      </c>
      <c r="H13" s="139">
        <v>2015</v>
      </c>
      <c r="I13" s="103">
        <v>30000000</v>
      </c>
      <c r="J13" s="273">
        <v>250000</v>
      </c>
      <c r="K13" s="241">
        <v>250000</v>
      </c>
      <c r="L13" s="28">
        <v>1000000</v>
      </c>
    </row>
    <row r="14" spans="1:12" ht="38.25" customHeight="1">
      <c r="A14" s="277">
        <v>8</v>
      </c>
      <c r="B14" s="278"/>
      <c r="C14" s="279">
        <v>60016</v>
      </c>
      <c r="D14" s="280" t="s">
        <v>136</v>
      </c>
      <c r="E14" s="281" t="s">
        <v>353</v>
      </c>
      <c r="F14" s="280" t="s">
        <v>220</v>
      </c>
      <c r="G14" s="282">
        <v>2008</v>
      </c>
      <c r="H14" s="282">
        <v>2010</v>
      </c>
      <c r="I14" s="286">
        <v>1250000</v>
      </c>
      <c r="J14" s="288">
        <v>400000</v>
      </c>
      <c r="K14" s="286">
        <v>840000</v>
      </c>
      <c r="L14" s="289">
        <v>0</v>
      </c>
    </row>
    <row r="15" spans="1:12" ht="37.5" customHeight="1">
      <c r="A15" s="54">
        <v>9</v>
      </c>
      <c r="B15" s="90"/>
      <c r="C15" s="248">
        <v>60016</v>
      </c>
      <c r="D15" s="247" t="s">
        <v>136</v>
      </c>
      <c r="E15" s="247" t="s">
        <v>222</v>
      </c>
      <c r="F15" s="247" t="s">
        <v>220</v>
      </c>
      <c r="G15" s="244">
        <v>2008</v>
      </c>
      <c r="H15" s="244">
        <v>2012</v>
      </c>
      <c r="I15" s="241">
        <v>40000000</v>
      </c>
      <c r="J15" s="273">
        <v>1000000</v>
      </c>
      <c r="K15" s="241">
        <v>10000000</v>
      </c>
      <c r="L15" s="245">
        <v>10000000</v>
      </c>
    </row>
    <row r="16" spans="1:12" ht="37.5" customHeight="1">
      <c r="A16" s="54">
        <v>10</v>
      </c>
      <c r="B16" s="90"/>
      <c r="C16" s="32">
        <v>60016</v>
      </c>
      <c r="D16" s="102" t="s">
        <v>136</v>
      </c>
      <c r="E16" s="238" t="s">
        <v>348</v>
      </c>
      <c r="F16" s="102" t="s">
        <v>220</v>
      </c>
      <c r="G16" s="139">
        <v>2009</v>
      </c>
      <c r="H16" s="139">
        <v>2011</v>
      </c>
      <c r="I16" s="103">
        <v>2100000</v>
      </c>
      <c r="J16" s="273">
        <v>100000</v>
      </c>
      <c r="K16" s="103">
        <v>1000000</v>
      </c>
      <c r="L16" s="103">
        <v>1000000</v>
      </c>
    </row>
    <row r="17" spans="1:12" ht="40.5" customHeight="1">
      <c r="A17" s="54">
        <v>11</v>
      </c>
      <c r="B17" s="90"/>
      <c r="C17" s="32">
        <v>60016</v>
      </c>
      <c r="D17" s="102" t="s">
        <v>136</v>
      </c>
      <c r="E17" s="102" t="s">
        <v>223</v>
      </c>
      <c r="F17" s="102" t="s">
        <v>220</v>
      </c>
      <c r="G17" s="139">
        <v>2009</v>
      </c>
      <c r="H17" s="139">
        <v>2012</v>
      </c>
      <c r="I17" s="103">
        <v>3070000</v>
      </c>
      <c r="J17" s="273">
        <v>70000</v>
      </c>
      <c r="K17" s="103">
        <v>1000000</v>
      </c>
      <c r="L17" s="28">
        <v>1000000</v>
      </c>
    </row>
    <row r="18" spans="1:12" ht="39" customHeight="1">
      <c r="A18" s="54">
        <v>12</v>
      </c>
      <c r="B18" s="90"/>
      <c r="C18" s="32">
        <v>60016</v>
      </c>
      <c r="D18" s="17" t="s">
        <v>136</v>
      </c>
      <c r="E18" s="247" t="s">
        <v>224</v>
      </c>
      <c r="F18" s="247" t="s">
        <v>220</v>
      </c>
      <c r="G18" s="244">
        <v>2008</v>
      </c>
      <c r="H18" s="244">
        <v>2011</v>
      </c>
      <c r="I18" s="241">
        <v>1500000</v>
      </c>
      <c r="J18" s="273">
        <v>200000</v>
      </c>
      <c r="K18" s="241">
        <v>500000</v>
      </c>
      <c r="L18" s="245">
        <v>500000</v>
      </c>
    </row>
    <row r="19" spans="1:12" ht="39" customHeight="1">
      <c r="A19" s="54">
        <v>13</v>
      </c>
      <c r="B19" s="90"/>
      <c r="C19" s="32">
        <v>60016</v>
      </c>
      <c r="D19" s="17" t="s">
        <v>136</v>
      </c>
      <c r="E19" s="249" t="s">
        <v>338</v>
      </c>
      <c r="F19" s="247" t="s">
        <v>220</v>
      </c>
      <c r="G19" s="244">
        <v>2009</v>
      </c>
      <c r="H19" s="244">
        <v>2012</v>
      </c>
      <c r="I19" s="241">
        <v>1000000</v>
      </c>
      <c r="J19" s="273">
        <v>90000</v>
      </c>
      <c r="K19" s="241">
        <v>100000</v>
      </c>
      <c r="L19" s="245">
        <v>400000</v>
      </c>
    </row>
    <row r="20" spans="1:12" s="52" customFormat="1" ht="52.5" customHeight="1">
      <c r="A20" s="54">
        <v>14</v>
      </c>
      <c r="B20" s="140"/>
      <c r="C20" s="32">
        <v>60016</v>
      </c>
      <c r="D20" s="17" t="s">
        <v>136</v>
      </c>
      <c r="E20" s="17" t="s">
        <v>337</v>
      </c>
      <c r="F20" s="102" t="s">
        <v>220</v>
      </c>
      <c r="G20" s="136">
        <v>2009</v>
      </c>
      <c r="H20" s="136">
        <v>2012</v>
      </c>
      <c r="I20" s="137">
        <v>4100000</v>
      </c>
      <c r="J20" s="273">
        <v>2100000</v>
      </c>
      <c r="K20" s="137">
        <v>1000000</v>
      </c>
      <c r="L20" s="138">
        <v>1000000</v>
      </c>
    </row>
    <row r="21" spans="1:12" s="52" customFormat="1" ht="44.25" customHeight="1">
      <c r="A21" s="54">
        <v>15</v>
      </c>
      <c r="B21" s="140"/>
      <c r="C21" s="32">
        <v>60016</v>
      </c>
      <c r="D21" s="17" t="s">
        <v>136</v>
      </c>
      <c r="E21" s="17" t="s">
        <v>225</v>
      </c>
      <c r="F21" s="102" t="s">
        <v>220</v>
      </c>
      <c r="G21" s="136">
        <v>2009</v>
      </c>
      <c r="H21" s="136">
        <v>2011</v>
      </c>
      <c r="I21" s="137">
        <v>2600000</v>
      </c>
      <c r="J21" s="273">
        <v>100000</v>
      </c>
      <c r="K21" s="137">
        <v>2000000</v>
      </c>
      <c r="L21" s="138">
        <v>500000</v>
      </c>
    </row>
    <row r="22" spans="1:12" s="52" customFormat="1" ht="44.25" customHeight="1">
      <c r="A22" s="54">
        <v>16</v>
      </c>
      <c r="B22" s="140"/>
      <c r="C22" s="32">
        <v>60016</v>
      </c>
      <c r="D22" s="17" t="s">
        <v>136</v>
      </c>
      <c r="E22" s="250" t="s">
        <v>226</v>
      </c>
      <c r="F22" s="250" t="s">
        <v>220</v>
      </c>
      <c r="G22" s="251">
        <v>2009</v>
      </c>
      <c r="H22" s="251">
        <v>2011</v>
      </c>
      <c r="I22" s="243">
        <v>1070000</v>
      </c>
      <c r="J22" s="273">
        <v>70000</v>
      </c>
      <c r="K22" s="243">
        <v>500000</v>
      </c>
      <c r="L22" s="243">
        <v>500000</v>
      </c>
    </row>
    <row r="23" spans="1:12" s="52" customFormat="1" ht="53.25" customHeight="1">
      <c r="A23" s="54">
        <v>17</v>
      </c>
      <c r="B23" s="140"/>
      <c r="C23" s="32">
        <v>60016</v>
      </c>
      <c r="D23" s="17" t="s">
        <v>136</v>
      </c>
      <c r="E23" s="250" t="s">
        <v>334</v>
      </c>
      <c r="F23" s="247" t="s">
        <v>220</v>
      </c>
      <c r="G23" s="251">
        <v>2009</v>
      </c>
      <c r="H23" s="251">
        <v>2010</v>
      </c>
      <c r="I23" s="243">
        <v>350000</v>
      </c>
      <c r="J23" s="273">
        <v>100000</v>
      </c>
      <c r="K23" s="243">
        <v>250000</v>
      </c>
      <c r="L23" s="252">
        <v>0</v>
      </c>
    </row>
    <row r="24" spans="1:12" s="135" customFormat="1" ht="30.75" customHeight="1">
      <c r="A24" s="128"/>
      <c r="B24" s="128">
        <v>700</v>
      </c>
      <c r="C24" s="129"/>
      <c r="D24" s="130" t="s">
        <v>21</v>
      </c>
      <c r="E24" s="130"/>
      <c r="F24" s="130"/>
      <c r="G24" s="141"/>
      <c r="H24" s="141"/>
      <c r="I24" s="133">
        <f>SUM(I25:I26)</f>
        <v>3566200</v>
      </c>
      <c r="J24" s="271">
        <f>SUM(J25:J26)</f>
        <v>166200</v>
      </c>
      <c r="K24" s="133">
        <f>SUM(K25:K26)</f>
        <v>1500000</v>
      </c>
      <c r="L24" s="134">
        <f>SUM(L25:L26)</f>
        <v>1900000</v>
      </c>
    </row>
    <row r="25" spans="1:12" ht="36.75" customHeight="1">
      <c r="A25" s="54">
        <v>18</v>
      </c>
      <c r="B25" s="90"/>
      <c r="C25" s="145">
        <v>70095</v>
      </c>
      <c r="D25" s="146" t="s">
        <v>92</v>
      </c>
      <c r="E25" s="237" t="s">
        <v>349</v>
      </c>
      <c r="F25" s="146" t="s">
        <v>220</v>
      </c>
      <c r="G25" s="255">
        <v>2009</v>
      </c>
      <c r="H25" s="255">
        <v>2010</v>
      </c>
      <c r="I25" s="256">
        <v>1600000</v>
      </c>
      <c r="J25" s="272">
        <v>100000</v>
      </c>
      <c r="K25" s="256">
        <v>1500000</v>
      </c>
      <c r="L25" s="257">
        <v>0</v>
      </c>
    </row>
    <row r="26" spans="1:12" ht="30.75" customHeight="1">
      <c r="A26" s="54">
        <v>19</v>
      </c>
      <c r="B26" s="90"/>
      <c r="C26" s="145">
        <v>70095</v>
      </c>
      <c r="D26" s="146" t="s">
        <v>92</v>
      </c>
      <c r="E26" s="146" t="s">
        <v>227</v>
      </c>
      <c r="F26" s="146" t="s">
        <v>220</v>
      </c>
      <c r="G26" s="255">
        <v>2009</v>
      </c>
      <c r="H26" s="255">
        <v>2011</v>
      </c>
      <c r="I26" s="256">
        <v>1966200</v>
      </c>
      <c r="J26" s="272">
        <v>66200</v>
      </c>
      <c r="K26" s="256">
        <v>0</v>
      </c>
      <c r="L26" s="257">
        <v>1900000</v>
      </c>
    </row>
    <row r="27" spans="1:12" s="135" customFormat="1" ht="39" customHeight="1">
      <c r="A27" s="128"/>
      <c r="B27" s="128">
        <v>710</v>
      </c>
      <c r="C27" s="129"/>
      <c r="D27" s="130" t="s">
        <v>138</v>
      </c>
      <c r="E27" s="130"/>
      <c r="F27" s="84"/>
      <c r="G27" s="141"/>
      <c r="H27" s="142"/>
      <c r="I27" s="133">
        <f>I28</f>
        <v>720000</v>
      </c>
      <c r="J27" s="271">
        <f>J28</f>
        <v>370000</v>
      </c>
      <c r="K27" s="133">
        <f>K28</f>
        <v>150000</v>
      </c>
      <c r="L27" s="133">
        <f>L28</f>
        <v>150000</v>
      </c>
    </row>
    <row r="28" spans="1:12" s="52" customFormat="1" ht="40.5" customHeight="1">
      <c r="A28" s="54">
        <v>20</v>
      </c>
      <c r="B28" s="54"/>
      <c r="C28" s="254">
        <v>71004</v>
      </c>
      <c r="D28" s="146" t="s">
        <v>139</v>
      </c>
      <c r="E28" s="146" t="s">
        <v>228</v>
      </c>
      <c r="F28" s="146" t="s">
        <v>220</v>
      </c>
      <c r="G28" s="255">
        <v>2009</v>
      </c>
      <c r="H28" s="255">
        <v>2012</v>
      </c>
      <c r="I28" s="256">
        <v>720000</v>
      </c>
      <c r="J28" s="272">
        <v>370000</v>
      </c>
      <c r="K28" s="256">
        <v>150000</v>
      </c>
      <c r="L28" s="257">
        <v>150000</v>
      </c>
    </row>
    <row r="29" spans="1:12" s="135" customFormat="1" ht="38.25" customHeight="1">
      <c r="A29" s="128"/>
      <c r="B29" s="128">
        <v>750</v>
      </c>
      <c r="C29" s="129"/>
      <c r="D29" s="130" t="s">
        <v>229</v>
      </c>
      <c r="E29" s="130"/>
      <c r="F29" s="84"/>
      <c r="G29" s="141"/>
      <c r="H29" s="141"/>
      <c r="I29" s="133">
        <f>+I30</f>
        <v>400000</v>
      </c>
      <c r="J29" s="271">
        <f>+J30</f>
        <v>200000</v>
      </c>
      <c r="K29" s="133">
        <f>+K30</f>
        <v>200000</v>
      </c>
      <c r="L29" s="134">
        <f>+L30</f>
        <v>0</v>
      </c>
    </row>
    <row r="30" spans="1:12" s="52" customFormat="1" ht="56.25" customHeight="1">
      <c r="A30" s="54">
        <v>21</v>
      </c>
      <c r="B30" s="54"/>
      <c r="C30" s="32">
        <v>75023</v>
      </c>
      <c r="D30" s="17" t="s">
        <v>102</v>
      </c>
      <c r="E30" s="17" t="s">
        <v>230</v>
      </c>
      <c r="F30" s="102" t="s">
        <v>220</v>
      </c>
      <c r="G30" s="136">
        <v>2009</v>
      </c>
      <c r="H30" s="136">
        <v>2010</v>
      </c>
      <c r="I30" s="137">
        <v>400000</v>
      </c>
      <c r="J30" s="272">
        <v>200000</v>
      </c>
      <c r="K30" s="137">
        <v>200000</v>
      </c>
      <c r="L30" s="138">
        <v>0</v>
      </c>
    </row>
    <row r="31" spans="1:12" s="135" customFormat="1" ht="78.75">
      <c r="A31" s="128"/>
      <c r="B31" s="128">
        <v>754</v>
      </c>
      <c r="C31" s="129"/>
      <c r="D31" s="130" t="s">
        <v>141</v>
      </c>
      <c r="E31" s="130"/>
      <c r="F31" s="130"/>
      <c r="G31" s="141"/>
      <c r="H31" s="141"/>
      <c r="I31" s="133">
        <f>SUM(I32:I33)</f>
        <v>6595810</v>
      </c>
      <c r="J31" s="271">
        <f>SUM(J32:J33)</f>
        <v>428823</v>
      </c>
      <c r="K31" s="133">
        <f>SUM(K32:K33)</f>
        <v>428823</v>
      </c>
      <c r="L31" s="134">
        <f>SUM(L32:L33)</f>
        <v>428823</v>
      </c>
    </row>
    <row r="32" spans="1:12" s="52" customFormat="1" ht="39.75" customHeight="1">
      <c r="A32" s="54">
        <v>22</v>
      </c>
      <c r="B32" s="54"/>
      <c r="C32" s="32">
        <v>75412</v>
      </c>
      <c r="D32" s="17" t="s">
        <v>231</v>
      </c>
      <c r="E32" s="17" t="s">
        <v>232</v>
      </c>
      <c r="F32" s="17" t="s">
        <v>220</v>
      </c>
      <c r="G32" s="136">
        <v>2007</v>
      </c>
      <c r="H32" s="251">
        <v>2023</v>
      </c>
      <c r="I32" s="243">
        <v>3816494</v>
      </c>
      <c r="J32" s="273">
        <v>258745</v>
      </c>
      <c r="K32" s="240">
        <v>258745</v>
      </c>
      <c r="L32" s="240">
        <v>258745</v>
      </c>
    </row>
    <row r="33" spans="1:12" ht="42.75" customHeight="1">
      <c r="A33" s="54">
        <v>23</v>
      </c>
      <c r="B33" s="90"/>
      <c r="C33" s="91">
        <v>75412</v>
      </c>
      <c r="D33" s="17" t="s">
        <v>231</v>
      </c>
      <c r="E33" s="17" t="s">
        <v>233</v>
      </c>
      <c r="F33" s="102" t="s">
        <v>220</v>
      </c>
      <c r="G33" s="139">
        <v>2009</v>
      </c>
      <c r="H33" s="244">
        <v>2024</v>
      </c>
      <c r="I33" s="243">
        <v>2779316</v>
      </c>
      <c r="J33" s="273">
        <v>170078</v>
      </c>
      <c r="K33" s="240">
        <v>170078</v>
      </c>
      <c r="L33" s="240">
        <v>170078</v>
      </c>
    </row>
    <row r="34" spans="1:12" s="135" customFormat="1" ht="31.5">
      <c r="A34" s="128"/>
      <c r="B34" s="128">
        <v>801</v>
      </c>
      <c r="C34" s="143"/>
      <c r="D34" s="130" t="s">
        <v>82</v>
      </c>
      <c r="E34" s="130"/>
      <c r="F34" s="130"/>
      <c r="G34" s="141"/>
      <c r="H34" s="141"/>
      <c r="I34" s="133">
        <f>SUM(I35:I36)</f>
        <v>8100000</v>
      </c>
      <c r="J34" s="271">
        <f>SUM(J35:J36)</f>
        <v>600000</v>
      </c>
      <c r="K34" s="133">
        <f>SUM(K35:K36)</f>
        <v>3500000</v>
      </c>
      <c r="L34" s="134">
        <f>SUM(L35:L36)</f>
        <v>3000000</v>
      </c>
    </row>
    <row r="35" spans="1:14" ht="38.25" customHeight="1">
      <c r="A35" s="54">
        <v>24</v>
      </c>
      <c r="B35" s="90"/>
      <c r="C35" s="91">
        <v>80101</v>
      </c>
      <c r="D35" s="102" t="s">
        <v>83</v>
      </c>
      <c r="E35" s="237" t="s">
        <v>340</v>
      </c>
      <c r="F35" s="146" t="s">
        <v>220</v>
      </c>
      <c r="G35" s="255">
        <v>2009</v>
      </c>
      <c r="H35" s="255">
        <v>2011</v>
      </c>
      <c r="I35" s="149">
        <v>5000000</v>
      </c>
      <c r="J35" s="274">
        <v>500000</v>
      </c>
      <c r="K35" s="256">
        <v>2500000</v>
      </c>
      <c r="L35" s="257">
        <v>2000000</v>
      </c>
      <c r="M35" s="259"/>
      <c r="N35" s="259"/>
    </row>
    <row r="36" spans="1:14" ht="36.75" customHeight="1">
      <c r="A36" s="54">
        <v>25</v>
      </c>
      <c r="B36" s="90"/>
      <c r="C36" s="91">
        <v>80101</v>
      </c>
      <c r="D36" s="102" t="s">
        <v>83</v>
      </c>
      <c r="E36" s="237" t="s">
        <v>339</v>
      </c>
      <c r="F36" s="146" t="s">
        <v>220</v>
      </c>
      <c r="G36" s="255">
        <v>2009</v>
      </c>
      <c r="H36" s="255">
        <v>2012</v>
      </c>
      <c r="I36" s="256">
        <v>3100000</v>
      </c>
      <c r="J36" s="272">
        <v>100000</v>
      </c>
      <c r="K36" s="256">
        <v>1000000</v>
      </c>
      <c r="L36" s="256">
        <v>1000000</v>
      </c>
      <c r="M36" s="259"/>
      <c r="N36" s="259"/>
    </row>
    <row r="37" spans="1:14" ht="36.75" customHeight="1">
      <c r="A37" s="54"/>
      <c r="B37" s="261">
        <v>851</v>
      </c>
      <c r="C37" s="262"/>
      <c r="D37" s="260" t="s">
        <v>158</v>
      </c>
      <c r="E37" s="263"/>
      <c r="F37" s="263"/>
      <c r="G37" s="264"/>
      <c r="H37" s="264"/>
      <c r="I37" s="268">
        <f>I38</f>
        <v>5070000</v>
      </c>
      <c r="J37" s="275">
        <f>J38</f>
        <v>70000</v>
      </c>
      <c r="K37" s="268">
        <f>K38</f>
        <v>1000000</v>
      </c>
      <c r="L37" s="268">
        <f>L38</f>
        <v>1000000</v>
      </c>
      <c r="M37" s="259"/>
      <c r="N37" s="259"/>
    </row>
    <row r="38" spans="1:14" ht="36.75" customHeight="1">
      <c r="A38" s="54">
        <v>26</v>
      </c>
      <c r="B38" s="90"/>
      <c r="C38" s="91">
        <v>85141</v>
      </c>
      <c r="D38" s="238" t="s">
        <v>342</v>
      </c>
      <c r="E38" s="237" t="s">
        <v>343</v>
      </c>
      <c r="F38" s="146" t="s">
        <v>220</v>
      </c>
      <c r="G38" s="255">
        <v>2009</v>
      </c>
      <c r="H38" s="255">
        <v>2013</v>
      </c>
      <c r="I38" s="256">
        <v>5070000</v>
      </c>
      <c r="J38" s="272">
        <v>70000</v>
      </c>
      <c r="K38" s="256">
        <v>1000000</v>
      </c>
      <c r="L38" s="256">
        <v>1000000</v>
      </c>
      <c r="M38" s="259"/>
      <c r="N38" s="259"/>
    </row>
    <row r="39" spans="1:12" s="135" customFormat="1" ht="68.25" customHeight="1">
      <c r="A39" s="128"/>
      <c r="B39" s="128">
        <v>900</v>
      </c>
      <c r="C39" s="129"/>
      <c r="D39" s="130" t="s">
        <v>93</v>
      </c>
      <c r="E39" s="130"/>
      <c r="F39" s="130"/>
      <c r="G39" s="141"/>
      <c r="H39" s="141"/>
      <c r="I39" s="133">
        <f>I40</f>
        <v>28925614</v>
      </c>
      <c r="J39" s="271">
        <f>J40</f>
        <v>22343059</v>
      </c>
      <c r="K39" s="133">
        <f>K40</f>
        <v>0</v>
      </c>
      <c r="L39" s="133">
        <f>L40</f>
        <v>0</v>
      </c>
    </row>
    <row r="40" spans="1:12" s="135" customFormat="1" ht="49.5" customHeight="1">
      <c r="A40" s="81">
        <v>27</v>
      </c>
      <c r="B40" s="128"/>
      <c r="C40" s="145">
        <v>90001</v>
      </c>
      <c r="D40" s="146" t="s">
        <v>94</v>
      </c>
      <c r="E40" s="237" t="s">
        <v>331</v>
      </c>
      <c r="F40" s="146" t="s">
        <v>220</v>
      </c>
      <c r="G40" s="265">
        <v>2005</v>
      </c>
      <c r="H40" s="265">
        <v>2009</v>
      </c>
      <c r="I40" s="266">
        <v>28925614</v>
      </c>
      <c r="J40" s="276">
        <v>22343059</v>
      </c>
      <c r="K40" s="266">
        <v>0</v>
      </c>
      <c r="L40" s="267">
        <v>0</v>
      </c>
    </row>
    <row r="41" spans="1:12" s="144" customFormat="1" ht="54" customHeight="1">
      <c r="A41" s="128"/>
      <c r="B41" s="128">
        <v>921</v>
      </c>
      <c r="C41" s="147"/>
      <c r="D41" s="130" t="s">
        <v>234</v>
      </c>
      <c r="E41" s="148"/>
      <c r="F41" s="84"/>
      <c r="G41" s="142"/>
      <c r="H41" s="141"/>
      <c r="I41" s="133">
        <f>SUM(I42:I45)</f>
        <v>7890000</v>
      </c>
      <c r="J41" s="271">
        <f>SUM(J42:J45)</f>
        <v>265000</v>
      </c>
      <c r="K41" s="133">
        <f>SUM(K42:K45)</f>
        <v>1570000</v>
      </c>
      <c r="L41" s="134">
        <f>SUM(L42:L45)</f>
        <v>2100000</v>
      </c>
    </row>
    <row r="42" spans="1:12" ht="37.5" customHeight="1">
      <c r="A42" s="54">
        <v>28</v>
      </c>
      <c r="B42" s="90"/>
      <c r="C42" s="91">
        <v>92109</v>
      </c>
      <c r="D42" s="102" t="s">
        <v>235</v>
      </c>
      <c r="E42" s="247" t="s">
        <v>236</v>
      </c>
      <c r="F42" s="247" t="s">
        <v>220</v>
      </c>
      <c r="G42" s="244">
        <v>2009</v>
      </c>
      <c r="H42" s="244">
        <v>2012</v>
      </c>
      <c r="I42" s="241">
        <v>3120000</v>
      </c>
      <c r="J42" s="273">
        <v>120000</v>
      </c>
      <c r="K42" s="241">
        <v>1000000</v>
      </c>
      <c r="L42" s="245">
        <v>1000000</v>
      </c>
    </row>
    <row r="43" spans="1:12" ht="36" customHeight="1">
      <c r="A43" s="54">
        <v>29</v>
      </c>
      <c r="B43" s="90"/>
      <c r="C43" s="91">
        <v>92120</v>
      </c>
      <c r="D43" s="146" t="s">
        <v>237</v>
      </c>
      <c r="E43" s="146" t="s">
        <v>238</v>
      </c>
      <c r="F43" s="146" t="s">
        <v>220</v>
      </c>
      <c r="G43" s="255">
        <v>2009</v>
      </c>
      <c r="H43" s="255">
        <v>2012</v>
      </c>
      <c r="I43" s="256">
        <v>800000</v>
      </c>
      <c r="J43" s="272">
        <v>25000</v>
      </c>
      <c r="K43" s="256">
        <v>100000</v>
      </c>
      <c r="L43" s="257">
        <v>200000</v>
      </c>
    </row>
    <row r="44" spans="1:12" ht="36" customHeight="1">
      <c r="A44" s="54">
        <v>30</v>
      </c>
      <c r="B44" s="90"/>
      <c r="C44" s="91">
        <v>92120</v>
      </c>
      <c r="D44" s="146" t="s">
        <v>237</v>
      </c>
      <c r="E44" s="102" t="s">
        <v>350</v>
      </c>
      <c r="F44" s="146" t="s">
        <v>220</v>
      </c>
      <c r="G44" s="255">
        <v>2009</v>
      </c>
      <c r="H44" s="255">
        <v>2013</v>
      </c>
      <c r="I44" s="256">
        <v>3100000</v>
      </c>
      <c r="J44" s="272">
        <v>100000</v>
      </c>
      <c r="K44" s="256">
        <v>400000</v>
      </c>
      <c r="L44" s="257">
        <v>500000</v>
      </c>
    </row>
    <row r="45" spans="1:12" ht="36" customHeight="1">
      <c r="A45" s="54">
        <v>31</v>
      </c>
      <c r="B45" s="90"/>
      <c r="C45" s="91">
        <v>92195</v>
      </c>
      <c r="D45" s="146" t="s">
        <v>92</v>
      </c>
      <c r="E45" s="146" t="s">
        <v>239</v>
      </c>
      <c r="F45" s="146" t="s">
        <v>220</v>
      </c>
      <c r="G45" s="255">
        <v>2009</v>
      </c>
      <c r="H45" s="255">
        <v>2012</v>
      </c>
      <c r="I45" s="256">
        <v>870000</v>
      </c>
      <c r="J45" s="272">
        <v>20000</v>
      </c>
      <c r="K45" s="256">
        <v>70000</v>
      </c>
      <c r="L45" s="257">
        <v>400000</v>
      </c>
    </row>
    <row r="46" spans="1:12" s="135" customFormat="1" ht="31.5">
      <c r="A46" s="128"/>
      <c r="B46" s="128">
        <v>926</v>
      </c>
      <c r="C46" s="129"/>
      <c r="D46" s="130" t="s">
        <v>176</v>
      </c>
      <c r="E46" s="130"/>
      <c r="F46" s="130"/>
      <c r="G46" s="141"/>
      <c r="H46" s="141"/>
      <c r="I46" s="133">
        <f>SUM(I47:I51)</f>
        <v>25860000</v>
      </c>
      <c r="J46" s="271">
        <f>SUM(J47:J51)</f>
        <v>2218627</v>
      </c>
      <c r="K46" s="242">
        <f>SUM(K47:K51)</f>
        <v>1558627</v>
      </c>
      <c r="L46" s="134">
        <f>SUM(L47:L51)</f>
        <v>2958627</v>
      </c>
    </row>
    <row r="47" spans="1:12" s="52" customFormat="1" ht="39" customHeight="1">
      <c r="A47" s="54">
        <v>32</v>
      </c>
      <c r="B47" s="54"/>
      <c r="C47" s="32">
        <v>92601</v>
      </c>
      <c r="D47" s="17" t="s">
        <v>240</v>
      </c>
      <c r="E47" s="17" t="s">
        <v>241</v>
      </c>
      <c r="F47" s="17" t="s">
        <v>220</v>
      </c>
      <c r="G47" s="136">
        <v>2006</v>
      </c>
      <c r="H47" s="136">
        <v>2020</v>
      </c>
      <c r="I47" s="137">
        <v>15000000</v>
      </c>
      <c r="J47" s="273">
        <v>1388627</v>
      </c>
      <c r="K47" s="149">
        <v>1388627</v>
      </c>
      <c r="L47" s="149">
        <v>1388627</v>
      </c>
    </row>
    <row r="48" spans="1:12" s="52" customFormat="1" ht="45" customHeight="1">
      <c r="A48" s="54">
        <v>33</v>
      </c>
      <c r="B48" s="151"/>
      <c r="C48" s="32">
        <v>92601</v>
      </c>
      <c r="D48" s="17" t="s">
        <v>240</v>
      </c>
      <c r="E48" s="102" t="s">
        <v>242</v>
      </c>
      <c r="F48" s="102" t="s">
        <v>220</v>
      </c>
      <c r="G48" s="136">
        <v>2009</v>
      </c>
      <c r="H48" s="136">
        <v>2012</v>
      </c>
      <c r="I48" s="137">
        <v>3100000</v>
      </c>
      <c r="J48" s="273">
        <v>70000</v>
      </c>
      <c r="K48" s="243">
        <v>70000</v>
      </c>
      <c r="L48" s="138">
        <v>70000</v>
      </c>
    </row>
    <row r="49" spans="1:12" s="52" customFormat="1" ht="45" customHeight="1">
      <c r="A49" s="54">
        <v>34</v>
      </c>
      <c r="B49" s="151"/>
      <c r="C49" s="32">
        <v>92601</v>
      </c>
      <c r="D49" s="17" t="s">
        <v>240</v>
      </c>
      <c r="E49" s="238" t="s">
        <v>347</v>
      </c>
      <c r="F49" s="102" t="s">
        <v>220</v>
      </c>
      <c r="G49" s="136">
        <v>2010</v>
      </c>
      <c r="H49" s="136">
        <v>2012</v>
      </c>
      <c r="I49" s="137">
        <v>4000000</v>
      </c>
      <c r="J49" s="273">
        <v>0</v>
      </c>
      <c r="K49" s="243">
        <v>100000</v>
      </c>
      <c r="L49" s="138">
        <v>500000</v>
      </c>
    </row>
    <row r="50" spans="1:12" s="52" customFormat="1" ht="58.5" customHeight="1">
      <c r="A50" s="54">
        <v>35</v>
      </c>
      <c r="B50" s="151"/>
      <c r="C50" s="32">
        <v>92601</v>
      </c>
      <c r="D50" s="17" t="s">
        <v>240</v>
      </c>
      <c r="E50" s="17" t="s">
        <v>243</v>
      </c>
      <c r="F50" s="102" t="s">
        <v>220</v>
      </c>
      <c r="G50" s="136">
        <v>2009</v>
      </c>
      <c r="H50" s="136">
        <v>2012</v>
      </c>
      <c r="I50" s="137">
        <v>2260000</v>
      </c>
      <c r="J50" s="273">
        <v>260000</v>
      </c>
      <c r="K50" s="243">
        <v>0</v>
      </c>
      <c r="L50" s="138">
        <v>1000000</v>
      </c>
    </row>
    <row r="51" spans="1:12" s="52" customFormat="1" ht="41.25" customHeight="1">
      <c r="A51" s="54">
        <v>36</v>
      </c>
      <c r="B51" s="151"/>
      <c r="C51" s="32">
        <v>92601</v>
      </c>
      <c r="D51" s="17" t="s">
        <v>240</v>
      </c>
      <c r="E51" s="17" t="s">
        <v>335</v>
      </c>
      <c r="F51" s="102" t="s">
        <v>220</v>
      </c>
      <c r="G51" s="136">
        <v>2009</v>
      </c>
      <c r="H51" s="136">
        <v>2009</v>
      </c>
      <c r="I51" s="137">
        <v>1500000</v>
      </c>
      <c r="J51" s="273">
        <v>500000</v>
      </c>
      <c r="K51" s="243">
        <v>0</v>
      </c>
      <c r="L51" s="138">
        <v>0</v>
      </c>
    </row>
    <row r="52" spans="1:12" s="135" customFormat="1" ht="15.75">
      <c r="A52" s="311" t="s">
        <v>97</v>
      </c>
      <c r="B52" s="311"/>
      <c r="C52" s="311"/>
      <c r="D52" s="311"/>
      <c r="E52" s="311"/>
      <c r="F52" s="311"/>
      <c r="G52" s="311"/>
      <c r="H52" s="311"/>
      <c r="I52" s="152">
        <f>SUM(I6+I24+I27+I29+I31+I34+I37+I39+I41+I46)</f>
        <v>255040866.19</v>
      </c>
      <c r="J52" s="253">
        <f>SUM(J6+J24+J27+J29+J31+J34+J37+J39+J41+J46)</f>
        <v>38705404.870000005</v>
      </c>
      <c r="K52" s="152">
        <f>SUM(K6+K24+K27+K29+K31+K34+K37+K39+K41+K46)</f>
        <v>49252304.39</v>
      </c>
      <c r="L52" s="152">
        <f>SUM(L6+L24+L27+L29+L31+L34+L37+L39+L41+L46)</f>
        <v>45062771</v>
      </c>
    </row>
    <row r="53" spans="7:12" ht="12.75">
      <c r="G53" s="37"/>
      <c r="H53" s="37"/>
      <c r="I53" s="37"/>
      <c r="J53" s="153"/>
      <c r="K53" s="37"/>
      <c r="L53" s="37"/>
    </row>
    <row r="54" ht="12.75">
      <c r="J54" s="154"/>
    </row>
    <row r="55" ht="12.75">
      <c r="J55"/>
    </row>
    <row r="56" s="155" customFormat="1" ht="15.75">
      <c r="J56" s="156"/>
    </row>
    <row r="57" ht="12.75">
      <c r="J57" s="154"/>
    </row>
    <row r="58" spans="9:12" ht="12.75">
      <c r="I58" s="37"/>
      <c r="J58" s="153"/>
      <c r="K58" s="37"/>
      <c r="L58" s="37"/>
    </row>
    <row r="59" ht="12.75">
      <c r="J59" s="154"/>
    </row>
    <row r="60" ht="12.75">
      <c r="J60" s="154"/>
    </row>
    <row r="61" ht="12.75">
      <c r="J61" s="154"/>
    </row>
  </sheetData>
  <sheetProtection/>
  <mergeCells count="12">
    <mergeCell ref="J1:L1"/>
    <mergeCell ref="B2:K2"/>
    <mergeCell ref="A3:A4"/>
    <mergeCell ref="B3:B4"/>
    <mergeCell ref="C3:C4"/>
    <mergeCell ref="D3:D4"/>
    <mergeCell ref="E3:E4"/>
    <mergeCell ref="F3:F4"/>
    <mergeCell ref="G3:H3"/>
    <mergeCell ref="I3:I4"/>
    <mergeCell ref="J3:L3"/>
    <mergeCell ref="A52:H5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zoomScale="75" zoomScaleNormal="75" zoomScaleSheetLayoutView="75" zoomScalePageLayoutView="0" workbookViewId="0" topLeftCell="A1">
      <selection activeCell="H7" sqref="H7"/>
    </sheetView>
  </sheetViews>
  <sheetFormatPr defaultColWidth="9.140625" defaultRowHeight="12.75"/>
  <cols>
    <col min="3" max="3" width="17.8515625" style="0" customWidth="1"/>
    <col min="4" max="4" width="22.140625" style="0" customWidth="1"/>
    <col min="5" max="5" width="21.8515625" style="0" customWidth="1"/>
    <col min="6" max="8" width="13.28125" style="0" customWidth="1"/>
    <col min="9" max="10" width="12.28125" style="0" customWidth="1"/>
    <col min="11" max="11" width="17.7109375" style="0" customWidth="1"/>
  </cols>
  <sheetData>
    <row r="1" spans="8:11" ht="69" customHeight="1">
      <c r="H1" s="301" t="s">
        <v>244</v>
      </c>
      <c r="I1" s="301"/>
      <c r="J1" s="301"/>
      <c r="K1" s="301"/>
    </row>
    <row r="2" spans="1:10" ht="75.75" customHeight="1">
      <c r="A2" s="290" t="s">
        <v>245</v>
      </c>
      <c r="B2" s="290"/>
      <c r="C2" s="290"/>
      <c r="D2" s="290"/>
      <c r="E2" s="290"/>
      <c r="F2" s="290"/>
      <c r="G2" s="290"/>
      <c r="H2" s="290"/>
      <c r="I2" s="290"/>
      <c r="J2" s="96" t="s">
        <v>119</v>
      </c>
    </row>
    <row r="3" spans="1:11" ht="26.25" customHeight="1">
      <c r="A3" s="298" t="s">
        <v>3</v>
      </c>
      <c r="B3" s="298" t="s">
        <v>197</v>
      </c>
      <c r="C3" s="299" t="s">
        <v>6</v>
      </c>
      <c r="D3" s="299" t="s">
        <v>246</v>
      </c>
      <c r="E3" s="299" t="s">
        <v>199</v>
      </c>
      <c r="F3" s="298" t="s">
        <v>200</v>
      </c>
      <c r="G3" s="298"/>
      <c r="H3" s="299" t="s">
        <v>201</v>
      </c>
      <c r="I3" s="299" t="s">
        <v>247</v>
      </c>
      <c r="J3" s="299"/>
      <c r="K3" s="299"/>
    </row>
    <row r="4" spans="1:12" ht="86.25" customHeight="1">
      <c r="A4" s="298"/>
      <c r="B4" s="298"/>
      <c r="C4" s="299"/>
      <c r="D4" s="299"/>
      <c r="E4" s="299"/>
      <c r="F4" s="298"/>
      <c r="G4" s="298"/>
      <c r="H4" s="299"/>
      <c r="I4" s="299" t="s">
        <v>248</v>
      </c>
      <c r="J4" s="299"/>
      <c r="K4" s="6" t="s">
        <v>249</v>
      </c>
      <c r="L4" s="157"/>
    </row>
    <row r="5" spans="1:11" ht="32.25" customHeight="1">
      <c r="A5" s="298"/>
      <c r="B5" s="298"/>
      <c r="C5" s="298"/>
      <c r="D5" s="299"/>
      <c r="E5" s="299"/>
      <c r="F5" s="6" t="s">
        <v>203</v>
      </c>
      <c r="G5" s="6" t="s">
        <v>204</v>
      </c>
      <c r="H5" s="299"/>
      <c r="I5" s="5" t="s">
        <v>250</v>
      </c>
      <c r="J5" s="5" t="s">
        <v>251</v>
      </c>
      <c r="K5" s="5" t="s">
        <v>251</v>
      </c>
    </row>
    <row r="6" spans="1:1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12.7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ht="12.75">
      <c r="A8" s="90"/>
      <c r="B8" s="91"/>
      <c r="C8" s="91"/>
      <c r="D8" s="91"/>
      <c r="E8" s="91"/>
      <c r="F8" s="91"/>
      <c r="G8" s="91"/>
      <c r="H8" s="91"/>
      <c r="I8" s="91"/>
      <c r="J8" s="91"/>
      <c r="K8" s="119"/>
    </row>
    <row r="9" spans="1:11" ht="12.75">
      <c r="A9" s="90"/>
      <c r="B9" s="91"/>
      <c r="C9" s="91"/>
      <c r="D9" s="91"/>
      <c r="E9" s="91"/>
      <c r="F9" s="91"/>
      <c r="G9" s="91"/>
      <c r="H9" s="91"/>
      <c r="I9" s="91"/>
      <c r="J9" s="91"/>
      <c r="K9" s="119"/>
    </row>
    <row r="10" spans="1:11" ht="12.75">
      <c r="A10" s="90"/>
      <c r="B10" s="91"/>
      <c r="C10" s="91"/>
      <c r="D10" s="91"/>
      <c r="E10" s="91"/>
      <c r="F10" s="91"/>
      <c r="G10" s="91"/>
      <c r="H10" s="91"/>
      <c r="I10" s="91"/>
      <c r="J10" s="161"/>
      <c r="K10" s="162"/>
    </row>
    <row r="11" spans="1:11" ht="12.75">
      <c r="A11" s="53" t="s">
        <v>97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</sheetData>
  <sheetProtection/>
  <mergeCells count="11">
    <mergeCell ref="I3:K3"/>
    <mergeCell ref="I4:J4"/>
    <mergeCell ref="H1:K1"/>
    <mergeCell ref="A2:I2"/>
    <mergeCell ref="A3:A5"/>
    <mergeCell ref="B3:B5"/>
    <mergeCell ref="C3:C5"/>
    <mergeCell ref="D3:D5"/>
    <mergeCell ref="E3:E5"/>
    <mergeCell ref="F3:G4"/>
    <mergeCell ref="H3:H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4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3" width="9.7109375" style="0" customWidth="1"/>
    <col min="4" max="4" width="26.28125" style="0" customWidth="1"/>
    <col min="5" max="5" width="15.7109375" style="0" customWidth="1"/>
    <col min="6" max="7" width="9.7109375" style="0" customWidth="1"/>
    <col min="8" max="8" width="26.28125" style="0" customWidth="1"/>
    <col min="9" max="9" width="15.7109375" style="0" customWidth="1"/>
  </cols>
  <sheetData>
    <row r="1" spans="8:9" ht="51" customHeight="1">
      <c r="H1" s="301" t="s">
        <v>252</v>
      </c>
      <c r="I1" s="301"/>
    </row>
    <row r="2" spans="2:9" ht="62.25" customHeight="1">
      <c r="B2" s="290" t="s">
        <v>253</v>
      </c>
      <c r="C2" s="290"/>
      <c r="D2" s="290"/>
      <c r="E2" s="290"/>
      <c r="F2" s="290"/>
      <c r="G2" s="290"/>
      <c r="H2" s="290"/>
      <c r="I2" s="290"/>
    </row>
    <row r="3" ht="6" customHeight="1"/>
    <row r="4" spans="2:9" ht="12.75">
      <c r="B4" s="312" t="s">
        <v>254</v>
      </c>
      <c r="C4" s="312"/>
      <c r="D4" s="312"/>
      <c r="E4" s="312"/>
      <c r="F4" s="312"/>
      <c r="G4" s="312"/>
      <c r="H4" s="312"/>
      <c r="I4" s="96" t="s">
        <v>119</v>
      </c>
    </row>
    <row r="5" spans="2:9" ht="12.75">
      <c r="B5" s="298" t="s">
        <v>255</v>
      </c>
      <c r="C5" s="298"/>
      <c r="D5" s="298"/>
      <c r="E5" s="298"/>
      <c r="F5" s="298" t="s">
        <v>256</v>
      </c>
      <c r="G5" s="298"/>
      <c r="H5" s="298"/>
      <c r="I5" s="298"/>
    </row>
    <row r="6" spans="2:9" ht="28.5" customHeight="1">
      <c r="B6" s="5" t="s">
        <v>3</v>
      </c>
      <c r="C6" s="5" t="s">
        <v>5</v>
      </c>
      <c r="D6" s="6" t="s">
        <v>6</v>
      </c>
      <c r="E6" s="5" t="s">
        <v>257</v>
      </c>
      <c r="F6" s="5" t="s">
        <v>3</v>
      </c>
      <c r="G6" s="5" t="s">
        <v>4</v>
      </c>
      <c r="H6" s="6" t="s">
        <v>6</v>
      </c>
      <c r="I6" s="5" t="s">
        <v>257</v>
      </c>
    </row>
    <row r="7" spans="2:9" ht="12.75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2:9" ht="12.75">
      <c r="B8" s="90">
        <v>630</v>
      </c>
      <c r="C8" s="163"/>
      <c r="D8" s="91" t="s">
        <v>17</v>
      </c>
      <c r="E8" s="28">
        <v>1881000</v>
      </c>
      <c r="F8" s="90">
        <v>630</v>
      </c>
      <c r="G8" s="91"/>
      <c r="H8" s="91" t="s">
        <v>17</v>
      </c>
      <c r="I8" s="28">
        <v>1881000</v>
      </c>
    </row>
    <row r="9" spans="2:9" ht="12.75">
      <c r="B9" s="164"/>
      <c r="C9" s="165" t="s">
        <v>15</v>
      </c>
      <c r="D9" s="161" t="s">
        <v>16</v>
      </c>
      <c r="E9" s="115">
        <v>1781000</v>
      </c>
      <c r="F9" s="164"/>
      <c r="G9">
        <v>63095</v>
      </c>
      <c r="H9" s="91" t="s">
        <v>92</v>
      </c>
      <c r="I9" s="115">
        <v>1881000</v>
      </c>
    </row>
    <row r="10" spans="2:9" ht="38.25">
      <c r="B10" s="164"/>
      <c r="C10" s="165" t="s">
        <v>258</v>
      </c>
      <c r="D10" s="166" t="s">
        <v>259</v>
      </c>
      <c r="E10" s="115">
        <v>100000</v>
      </c>
      <c r="F10" s="164"/>
      <c r="G10" s="161"/>
      <c r="H10" s="161"/>
      <c r="I10" s="115"/>
    </row>
    <row r="11" spans="2:9" ht="25.5">
      <c r="B11" s="164">
        <v>900</v>
      </c>
      <c r="C11" s="165"/>
      <c r="D11" s="166" t="s">
        <v>93</v>
      </c>
      <c r="E11" s="115">
        <f>SUM(E12:E13)</f>
        <v>3872750</v>
      </c>
      <c r="F11" s="164">
        <v>900</v>
      </c>
      <c r="G11" s="161"/>
      <c r="H11" s="166" t="s">
        <v>93</v>
      </c>
      <c r="I11" s="115">
        <v>3872750</v>
      </c>
    </row>
    <row r="12" spans="2:9" ht="25.5">
      <c r="B12" s="164"/>
      <c r="C12" s="165" t="s">
        <v>39</v>
      </c>
      <c r="D12" s="166" t="s">
        <v>260</v>
      </c>
      <c r="E12" s="115">
        <v>12500</v>
      </c>
      <c r="F12" s="164"/>
      <c r="G12" s="161">
        <v>90095</v>
      </c>
      <c r="H12" s="161" t="s">
        <v>92</v>
      </c>
      <c r="I12" s="115">
        <v>3872750</v>
      </c>
    </row>
    <row r="13" spans="2:9" ht="12.75">
      <c r="B13" s="167"/>
      <c r="C13" s="168" t="s">
        <v>15</v>
      </c>
      <c r="D13" s="169" t="s">
        <v>16</v>
      </c>
      <c r="E13" s="74">
        <v>3860250</v>
      </c>
      <c r="F13" s="167"/>
      <c r="G13" s="169"/>
      <c r="H13" s="169"/>
      <c r="I13" s="74"/>
    </row>
    <row r="14" spans="2:9" ht="12.75">
      <c r="B14" s="305" t="s">
        <v>97</v>
      </c>
      <c r="C14" s="305"/>
      <c r="D14" s="305"/>
      <c r="E14" s="114">
        <f>SUM(E8+E11)</f>
        <v>5753750</v>
      </c>
      <c r="F14" s="305" t="s">
        <v>97</v>
      </c>
      <c r="G14" s="305"/>
      <c r="H14" s="305"/>
      <c r="I14" s="114">
        <f>SUM(I8:I13)/2</f>
        <v>5753750</v>
      </c>
    </row>
  </sheetData>
  <sheetProtection/>
  <mergeCells count="7">
    <mergeCell ref="B14:D14"/>
    <mergeCell ref="F14:H14"/>
    <mergeCell ref="H1:I1"/>
    <mergeCell ref="B2:I2"/>
    <mergeCell ref="B4:H4"/>
    <mergeCell ref="B5:E5"/>
    <mergeCell ref="F5:I5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 scale="9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12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>
    <row r="1" spans="8:9" ht="51" customHeight="1">
      <c r="H1" s="301" t="s">
        <v>261</v>
      </c>
      <c r="I1" s="301"/>
    </row>
    <row r="2" spans="2:9" ht="62.25" customHeight="1">
      <c r="B2" s="290" t="s">
        <v>262</v>
      </c>
      <c r="C2" s="290"/>
      <c r="D2" s="290"/>
      <c r="E2" s="290"/>
      <c r="F2" s="290"/>
      <c r="G2" s="290"/>
      <c r="H2" s="290"/>
      <c r="I2" s="96" t="s">
        <v>119</v>
      </c>
    </row>
    <row r="3" ht="6" customHeight="1"/>
    <row r="4" spans="2:9" ht="48" customHeight="1">
      <c r="B4" s="298" t="s">
        <v>255</v>
      </c>
      <c r="C4" s="298"/>
      <c r="D4" s="298"/>
      <c r="E4" s="298"/>
      <c r="F4" s="298" t="s">
        <v>263</v>
      </c>
      <c r="G4" s="298"/>
      <c r="H4" s="298"/>
      <c r="I4" s="298"/>
    </row>
    <row r="5" spans="2:9" ht="45.75" customHeight="1">
      <c r="B5" s="5" t="s">
        <v>3</v>
      </c>
      <c r="C5" s="5" t="s">
        <v>5</v>
      </c>
      <c r="D5" s="6" t="s">
        <v>6</v>
      </c>
      <c r="E5" s="5" t="s">
        <v>257</v>
      </c>
      <c r="F5" s="5" t="s">
        <v>3</v>
      </c>
      <c r="G5" s="5" t="s">
        <v>4</v>
      </c>
      <c r="H5" s="6" t="s">
        <v>6</v>
      </c>
      <c r="I5" s="5" t="s">
        <v>257</v>
      </c>
    </row>
    <row r="6" spans="2:9" ht="12.7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2:9" ht="25.5">
      <c r="B7" s="158">
        <v>900</v>
      </c>
      <c r="C7" s="159"/>
      <c r="D7" s="170" t="s">
        <v>93</v>
      </c>
      <c r="E7" s="171">
        <v>12000</v>
      </c>
      <c r="F7" s="159">
        <v>900</v>
      </c>
      <c r="G7" s="159"/>
      <c r="H7" s="170" t="s">
        <v>93</v>
      </c>
      <c r="I7" s="67">
        <v>12000</v>
      </c>
    </row>
    <row r="8" spans="2:9" ht="40.5" customHeight="1">
      <c r="B8" s="158"/>
      <c r="C8" s="172" t="s">
        <v>39</v>
      </c>
      <c r="D8" s="170" t="s">
        <v>264</v>
      </c>
      <c r="E8" s="171">
        <v>2000</v>
      </c>
      <c r="F8" s="159"/>
      <c r="G8" s="159">
        <v>90011</v>
      </c>
      <c r="H8" s="170" t="s">
        <v>265</v>
      </c>
      <c r="I8" s="67">
        <v>12000</v>
      </c>
    </row>
    <row r="9" spans="2:9" ht="12.75">
      <c r="B9" s="158"/>
      <c r="C9" s="172" t="s">
        <v>10</v>
      </c>
      <c r="D9" s="159" t="s">
        <v>11</v>
      </c>
      <c r="E9" s="171">
        <v>10000</v>
      </c>
      <c r="F9" s="159"/>
      <c r="G9" s="159"/>
      <c r="H9" s="159"/>
      <c r="I9" s="67"/>
    </row>
    <row r="10" spans="2:9" ht="12.75">
      <c r="B10" s="158"/>
      <c r="C10" s="159"/>
      <c r="D10" s="159"/>
      <c r="E10" s="171"/>
      <c r="F10" s="159"/>
      <c r="G10" s="159"/>
      <c r="H10" s="159"/>
      <c r="I10" s="67"/>
    </row>
    <row r="11" spans="2:9" ht="12.75">
      <c r="B11" s="305" t="s">
        <v>97</v>
      </c>
      <c r="C11" s="305"/>
      <c r="D11" s="305"/>
      <c r="E11" s="114">
        <v>12000</v>
      </c>
      <c r="F11" s="305" t="s">
        <v>97</v>
      </c>
      <c r="G11" s="305"/>
      <c r="H11" s="305"/>
      <c r="I11" s="114">
        <v>12000</v>
      </c>
    </row>
    <row r="12" ht="12.75">
      <c r="E12" s="37"/>
    </row>
  </sheetData>
  <sheetProtection/>
  <mergeCells count="6">
    <mergeCell ref="B11:D11"/>
    <mergeCell ref="F11:H11"/>
    <mergeCell ref="H1:I1"/>
    <mergeCell ref="B2:H2"/>
    <mergeCell ref="B4:E4"/>
    <mergeCell ref="F4:I4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/>
  <sheetProtection/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20.28125" style="0" customWidth="1"/>
  </cols>
  <sheetData>
    <row r="1" spans="1:5" ht="73.5" customHeight="1">
      <c r="A1" s="38"/>
      <c r="B1" s="38"/>
      <c r="C1" s="38"/>
      <c r="D1" s="39"/>
      <c r="E1" s="40" t="s">
        <v>98</v>
      </c>
    </row>
    <row r="2" spans="1:4" ht="77.25" customHeight="1">
      <c r="A2" s="38"/>
      <c r="B2" s="290" t="s">
        <v>99</v>
      </c>
      <c r="C2" s="290"/>
      <c r="D2" s="290"/>
    </row>
    <row r="4" ht="13.5" customHeight="1"/>
    <row r="5" spans="1:5" ht="24.7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100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46" customFormat="1" ht="25.5">
      <c r="A7" s="41">
        <v>400</v>
      </c>
      <c r="B7" s="42"/>
      <c r="C7" s="43"/>
      <c r="D7" s="44" t="s">
        <v>8</v>
      </c>
      <c r="E7" s="45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52" customFormat="1" ht="12.75">
      <c r="A12" s="47">
        <v>600</v>
      </c>
      <c r="B12" s="48"/>
      <c r="C12" s="49"/>
      <c r="D12" s="50" t="s">
        <v>13</v>
      </c>
      <c r="E12" s="51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7" ht="12.75">
      <c r="A14" s="14"/>
      <c r="B14" s="15"/>
      <c r="C14" s="19" t="s">
        <v>15</v>
      </c>
      <c r="D14" s="17" t="s">
        <v>16</v>
      </c>
      <c r="E14" s="18">
        <v>450000</v>
      </c>
      <c r="G14" s="53"/>
    </row>
    <row r="15" spans="1:5" s="52" customFormat="1" ht="12.75">
      <c r="A15" s="47">
        <v>630</v>
      </c>
      <c r="B15" s="48"/>
      <c r="C15" s="49"/>
      <c r="D15" s="50" t="s">
        <v>17</v>
      </c>
      <c r="E15" s="51">
        <f>SUM(E16)</f>
        <v>40000</v>
      </c>
    </row>
    <row r="16" spans="1:5" ht="25.5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66.75" customHeight="1">
      <c r="A17" s="14"/>
      <c r="B17" s="15"/>
      <c r="C17" s="16">
        <v>2700</v>
      </c>
      <c r="D17" s="17" t="s">
        <v>84</v>
      </c>
      <c r="E17" s="18">
        <v>40000</v>
      </c>
    </row>
    <row r="18" spans="1:5" s="52" customFormat="1" ht="12" customHeight="1">
      <c r="A18" s="47">
        <v>700</v>
      </c>
      <c r="B18" s="48"/>
      <c r="C18" s="49"/>
      <c r="D18" s="50" t="s">
        <v>21</v>
      </c>
      <c r="E18" s="51">
        <f>SUM(E19)</f>
        <v>9800000</v>
      </c>
    </row>
    <row r="19" spans="1:5" ht="15.7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7.75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53.25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75.7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51">
      <c r="A23" s="14"/>
      <c r="B23" s="15"/>
      <c r="C23" s="19" t="s">
        <v>29</v>
      </c>
      <c r="D23" s="17" t="s">
        <v>101</v>
      </c>
      <c r="E23" s="18">
        <v>160000</v>
      </c>
    </row>
    <row r="24" spans="1:5" ht="24.7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>
      <c r="A25" s="26"/>
      <c r="B25" s="27"/>
      <c r="C25" s="19" t="s">
        <v>33</v>
      </c>
      <c r="D25" s="17" t="s">
        <v>34</v>
      </c>
      <c r="E25" s="28">
        <v>10000</v>
      </c>
    </row>
    <row r="26" spans="1:5" s="52" customFormat="1" ht="12.75">
      <c r="A26" s="54">
        <v>750</v>
      </c>
      <c r="B26" s="55"/>
      <c r="C26" s="49"/>
      <c r="D26" s="50" t="s">
        <v>35</v>
      </c>
      <c r="E26" s="56">
        <f>SUM(E27)</f>
        <v>200000</v>
      </c>
    </row>
    <row r="27" spans="1:5" ht="12.75">
      <c r="A27" s="26"/>
      <c r="B27" s="27">
        <v>75023</v>
      </c>
      <c r="C27" s="16"/>
      <c r="D27" s="32" t="s">
        <v>102</v>
      </c>
      <c r="E27" s="28">
        <f>SUM(E28:E29)</f>
        <v>200000</v>
      </c>
    </row>
    <row r="28" spans="1:5" ht="27" customHeight="1">
      <c r="A28" s="26"/>
      <c r="B28" s="27"/>
      <c r="C28" s="19" t="s">
        <v>39</v>
      </c>
      <c r="D28" s="17" t="s">
        <v>40</v>
      </c>
      <c r="E28" s="28">
        <v>150000</v>
      </c>
    </row>
    <row r="29" spans="1:5" ht="12.75">
      <c r="A29" s="26"/>
      <c r="B29" s="27"/>
      <c r="C29" s="19" t="s">
        <v>19</v>
      </c>
      <c r="D29" s="17" t="s">
        <v>20</v>
      </c>
      <c r="E29" s="28">
        <v>50000</v>
      </c>
    </row>
    <row r="30" spans="1:5" s="52" customFormat="1" ht="52.5" customHeight="1">
      <c r="A30" s="54">
        <v>756</v>
      </c>
      <c r="B30" s="55"/>
      <c r="C30" s="49"/>
      <c r="D30" s="50" t="s">
        <v>43</v>
      </c>
      <c r="E30" s="56">
        <f>SUM(E31+E34+E41+E52+E55)</f>
        <v>11539038</v>
      </c>
    </row>
    <row r="31" spans="1:5" ht="25.5" customHeight="1">
      <c r="A31" s="26"/>
      <c r="B31" s="27">
        <v>75601</v>
      </c>
      <c r="C31" s="16"/>
      <c r="D31" s="17" t="s">
        <v>44</v>
      </c>
      <c r="E31" s="28">
        <f>SUM(E32:E33)</f>
        <v>121000</v>
      </c>
    </row>
    <row r="32" spans="1:5" ht="38.25" customHeight="1">
      <c r="A32" s="26"/>
      <c r="B32" s="27"/>
      <c r="C32" s="19" t="s">
        <v>45</v>
      </c>
      <c r="D32" s="17" t="s">
        <v>46</v>
      </c>
      <c r="E32" s="28">
        <v>120000</v>
      </c>
    </row>
    <row r="33" spans="1:5" ht="24.75" customHeight="1">
      <c r="A33" s="26"/>
      <c r="B33" s="27"/>
      <c r="C33" s="19" t="s">
        <v>47</v>
      </c>
      <c r="D33" s="17" t="s">
        <v>48</v>
      </c>
      <c r="E33" s="28">
        <v>1000</v>
      </c>
    </row>
    <row r="34" spans="1:5" ht="63.75">
      <c r="A34" s="26"/>
      <c r="B34" s="27">
        <v>75615</v>
      </c>
      <c r="C34" s="16"/>
      <c r="D34" s="17" t="s">
        <v>49</v>
      </c>
      <c r="E34" s="28">
        <f>SUM(E35:E40)</f>
        <v>4228900</v>
      </c>
    </row>
    <row r="35" spans="1:5" ht="12.75">
      <c r="A35" s="26"/>
      <c r="B35" s="27"/>
      <c r="C35" s="19" t="s">
        <v>50</v>
      </c>
      <c r="D35" s="32" t="s">
        <v>51</v>
      </c>
      <c r="E35" s="28">
        <v>4044000</v>
      </c>
    </row>
    <row r="36" spans="1:5" ht="12.75">
      <c r="A36" s="26"/>
      <c r="B36" s="27"/>
      <c r="C36" s="19" t="s">
        <v>52</v>
      </c>
      <c r="D36" s="32" t="s">
        <v>53</v>
      </c>
      <c r="E36" s="28">
        <v>4900</v>
      </c>
    </row>
    <row r="37" spans="1:5" ht="12.75">
      <c r="A37" s="26"/>
      <c r="B37" s="27"/>
      <c r="C37" s="19" t="s">
        <v>54</v>
      </c>
      <c r="D37" s="32" t="s">
        <v>55</v>
      </c>
      <c r="E37" s="28">
        <v>15000</v>
      </c>
    </row>
    <row r="38" spans="1:5" ht="12.75">
      <c r="A38" s="26"/>
      <c r="B38" s="27"/>
      <c r="C38" s="19" t="s">
        <v>56</v>
      </c>
      <c r="D38" s="32" t="s">
        <v>103</v>
      </c>
      <c r="E38" s="28">
        <v>15000</v>
      </c>
    </row>
    <row r="39" spans="1:5" ht="12.75">
      <c r="A39" s="26"/>
      <c r="B39" s="27"/>
      <c r="C39" s="19" t="s">
        <v>58</v>
      </c>
      <c r="D39" s="32" t="s">
        <v>59</v>
      </c>
      <c r="E39" s="28">
        <v>50000</v>
      </c>
    </row>
    <row r="40" spans="1:5" ht="25.5">
      <c r="A40" s="26"/>
      <c r="B40" s="27"/>
      <c r="C40" s="19" t="s">
        <v>47</v>
      </c>
      <c r="D40" s="17" t="s">
        <v>48</v>
      </c>
      <c r="E40" s="28">
        <v>100000</v>
      </c>
    </row>
    <row r="41" spans="1:5" ht="63.75">
      <c r="A41" s="26"/>
      <c r="B41" s="27">
        <v>75616</v>
      </c>
      <c r="C41" s="16"/>
      <c r="D41" s="17" t="s">
        <v>60</v>
      </c>
      <c r="E41" s="28">
        <f>SUM(E42:E51)</f>
        <v>5054000</v>
      </c>
    </row>
    <row r="42" spans="1:5" ht="12.75">
      <c r="A42" s="26"/>
      <c r="B42" s="27"/>
      <c r="C42" s="19" t="s">
        <v>50</v>
      </c>
      <c r="D42" s="32" t="s">
        <v>51</v>
      </c>
      <c r="E42" s="28">
        <v>3083000</v>
      </c>
    </row>
    <row r="43" spans="1:5" ht="12.75">
      <c r="A43" s="26"/>
      <c r="B43" s="27"/>
      <c r="C43" s="19" t="s">
        <v>52</v>
      </c>
      <c r="D43" s="32" t="s">
        <v>53</v>
      </c>
      <c r="E43" s="28">
        <v>74000</v>
      </c>
    </row>
    <row r="44" spans="1:5" ht="12.75">
      <c r="A44" s="26"/>
      <c r="B44" s="27"/>
      <c r="C44" s="19" t="s">
        <v>54</v>
      </c>
      <c r="D44" s="32" t="s">
        <v>55</v>
      </c>
      <c r="E44" s="28">
        <v>1000</v>
      </c>
    </row>
    <row r="45" spans="1:5" ht="12.75">
      <c r="A45" s="26"/>
      <c r="B45" s="27"/>
      <c r="C45" s="19" t="s">
        <v>56</v>
      </c>
      <c r="D45" s="32" t="s">
        <v>103</v>
      </c>
      <c r="E45" s="28">
        <v>25000</v>
      </c>
    </row>
    <row r="46" spans="1:5" ht="12.75">
      <c r="A46" s="26"/>
      <c r="B46" s="27"/>
      <c r="C46" s="19" t="s">
        <v>61</v>
      </c>
      <c r="D46" s="32" t="s">
        <v>62</v>
      </c>
      <c r="E46" s="28">
        <v>40000</v>
      </c>
    </row>
    <row r="47" spans="1:5" ht="12.75">
      <c r="A47" s="26"/>
      <c r="B47" s="27"/>
      <c r="C47" s="19" t="s">
        <v>63</v>
      </c>
      <c r="D47" s="32" t="s">
        <v>64</v>
      </c>
      <c r="E47" s="28">
        <v>1000</v>
      </c>
    </row>
    <row r="48" spans="1:5" ht="12.75">
      <c r="A48" s="26"/>
      <c r="B48" s="27"/>
      <c r="C48" s="19" t="s">
        <v>65</v>
      </c>
      <c r="D48" s="32" t="s">
        <v>66</v>
      </c>
      <c r="E48" s="28">
        <v>480000</v>
      </c>
    </row>
    <row r="49" spans="1:5" ht="12.75">
      <c r="A49" s="26"/>
      <c r="B49" s="27"/>
      <c r="C49" s="19" t="s">
        <v>67</v>
      </c>
      <c r="D49" s="32" t="s">
        <v>68</v>
      </c>
      <c r="E49" s="28">
        <v>950000</v>
      </c>
    </row>
    <row r="50" spans="1:5" ht="12.75">
      <c r="A50" s="26"/>
      <c r="B50" s="27"/>
      <c r="C50" s="19" t="s">
        <v>58</v>
      </c>
      <c r="D50" s="32" t="s">
        <v>59</v>
      </c>
      <c r="E50" s="28">
        <v>380000</v>
      </c>
    </row>
    <row r="51" spans="1:5" ht="28.5" customHeight="1">
      <c r="A51" s="26"/>
      <c r="B51" s="27"/>
      <c r="C51" s="19" t="s">
        <v>47</v>
      </c>
      <c r="D51" s="17" t="s">
        <v>48</v>
      </c>
      <c r="E51" s="28">
        <v>20000</v>
      </c>
    </row>
    <row r="52" spans="1:5" ht="39" customHeight="1">
      <c r="A52" s="26"/>
      <c r="B52" s="27">
        <v>75618</v>
      </c>
      <c r="C52" s="16"/>
      <c r="D52" s="17" t="s">
        <v>69</v>
      </c>
      <c r="E52" s="28">
        <f>SUM(E53:E54)</f>
        <v>430000</v>
      </c>
    </row>
    <row r="53" spans="1:5" ht="12.75">
      <c r="A53" s="26"/>
      <c r="B53" s="27"/>
      <c r="C53" s="19" t="s">
        <v>70</v>
      </c>
      <c r="D53" s="32" t="s">
        <v>71</v>
      </c>
      <c r="E53" s="28">
        <v>50000</v>
      </c>
    </row>
    <row r="54" spans="1:5" ht="29.25" customHeight="1">
      <c r="A54" s="26"/>
      <c r="B54" s="27"/>
      <c r="C54" s="19" t="s">
        <v>72</v>
      </c>
      <c r="D54" s="17" t="s">
        <v>73</v>
      </c>
      <c r="E54" s="28">
        <v>380000</v>
      </c>
    </row>
    <row r="55" spans="1:5" ht="25.5">
      <c r="A55" s="26"/>
      <c r="B55" s="27">
        <v>75621</v>
      </c>
      <c r="C55" s="16"/>
      <c r="D55" s="17" t="s">
        <v>74</v>
      </c>
      <c r="E55" s="28">
        <f>SUM(E56:E57)</f>
        <v>1705138</v>
      </c>
    </row>
    <row r="56" spans="1:5" ht="12.75">
      <c r="A56" s="26"/>
      <c r="B56" s="27"/>
      <c r="C56" s="19" t="s">
        <v>75</v>
      </c>
      <c r="D56" s="32" t="s">
        <v>76</v>
      </c>
      <c r="E56" s="28">
        <v>1700138</v>
      </c>
    </row>
    <row r="57" spans="1:5" ht="12.75">
      <c r="A57" s="26"/>
      <c r="B57" s="27"/>
      <c r="C57" s="19" t="s">
        <v>77</v>
      </c>
      <c r="D57" s="32" t="s">
        <v>78</v>
      </c>
      <c r="E57" s="28">
        <v>5000</v>
      </c>
    </row>
    <row r="58" spans="1:5" s="52" customFormat="1" ht="12.75">
      <c r="A58" s="54">
        <v>758</v>
      </c>
      <c r="B58" s="55"/>
      <c r="C58" s="49"/>
      <c r="D58" s="57" t="s">
        <v>79</v>
      </c>
      <c r="E58" s="56">
        <f>SUM(E59)</f>
        <v>2211065</v>
      </c>
    </row>
    <row r="59" spans="1:5" ht="24" customHeight="1">
      <c r="A59" s="26"/>
      <c r="B59" s="27">
        <v>75801</v>
      </c>
      <c r="C59" s="16"/>
      <c r="D59" s="17" t="s">
        <v>80</v>
      </c>
      <c r="E59" s="28">
        <f>SUM(E60)</f>
        <v>2211065</v>
      </c>
    </row>
    <row r="60" spans="1:5" ht="12.75">
      <c r="A60" s="26"/>
      <c r="B60" s="27"/>
      <c r="C60" s="16">
        <v>2920</v>
      </c>
      <c r="D60" s="32" t="s">
        <v>81</v>
      </c>
      <c r="E60" s="28">
        <v>2211065</v>
      </c>
    </row>
    <row r="61" spans="1:5" s="52" customFormat="1" ht="12.75">
      <c r="A61" s="54">
        <v>801</v>
      </c>
      <c r="B61" s="55"/>
      <c r="C61" s="49"/>
      <c r="D61" s="57" t="s">
        <v>82</v>
      </c>
      <c r="E61" s="56">
        <f>SUM(E62)</f>
        <v>700000</v>
      </c>
    </row>
    <row r="62" spans="1:5" ht="12.75">
      <c r="A62" s="26"/>
      <c r="B62" s="27">
        <v>80101</v>
      </c>
      <c r="C62" s="16"/>
      <c r="D62" s="32" t="s">
        <v>83</v>
      </c>
      <c r="E62" s="28">
        <f>SUM(E63:E64)</f>
        <v>700000</v>
      </c>
    </row>
    <row r="63" spans="1:5" ht="76.5" customHeight="1">
      <c r="A63" s="26"/>
      <c r="B63" s="27"/>
      <c r="C63" s="19" t="s">
        <v>27</v>
      </c>
      <c r="D63" s="17" t="s">
        <v>104</v>
      </c>
      <c r="E63" s="28">
        <v>200000</v>
      </c>
    </row>
    <row r="64" spans="1:5" ht="66.75" customHeight="1">
      <c r="A64" s="14"/>
      <c r="B64" s="15"/>
      <c r="C64" s="16">
        <v>2700</v>
      </c>
      <c r="D64" s="17" t="s">
        <v>84</v>
      </c>
      <c r="E64" s="18">
        <v>500000</v>
      </c>
    </row>
    <row r="65" spans="1:5" s="52" customFormat="1" ht="12.75">
      <c r="A65" s="54">
        <v>852</v>
      </c>
      <c r="B65" s="55"/>
      <c r="C65" s="49"/>
      <c r="D65" s="57" t="s">
        <v>85</v>
      </c>
      <c r="E65" s="56">
        <f>SUM(E66+E68+E70)</f>
        <v>151000</v>
      </c>
    </row>
    <row r="66" spans="1:5" ht="25.5" customHeight="1">
      <c r="A66" s="26"/>
      <c r="B66" s="27">
        <v>85214</v>
      </c>
      <c r="C66" s="16"/>
      <c r="D66" s="17" t="s">
        <v>88</v>
      </c>
      <c r="E66" s="28">
        <f>SUM(E67)</f>
        <v>49000</v>
      </c>
    </row>
    <row r="67" spans="1:5" ht="38.25">
      <c r="A67" s="26"/>
      <c r="B67" s="27"/>
      <c r="C67" s="19" t="s">
        <v>89</v>
      </c>
      <c r="D67" s="17" t="s">
        <v>90</v>
      </c>
      <c r="E67" s="28">
        <v>49000</v>
      </c>
    </row>
    <row r="68" spans="1:5" ht="12.75">
      <c r="A68" s="26"/>
      <c r="B68" s="27">
        <v>85219</v>
      </c>
      <c r="C68" s="16"/>
      <c r="D68" s="17" t="s">
        <v>91</v>
      </c>
      <c r="E68" s="28">
        <f>SUM(E69)</f>
        <v>81000</v>
      </c>
    </row>
    <row r="69" spans="1:5" ht="48.75" customHeight="1">
      <c r="A69" s="26"/>
      <c r="B69" s="27"/>
      <c r="C69" s="19" t="s">
        <v>89</v>
      </c>
      <c r="D69" s="17" t="s">
        <v>90</v>
      </c>
      <c r="E69" s="28">
        <v>81000</v>
      </c>
    </row>
    <row r="70" spans="1:5" ht="12.75">
      <c r="A70" s="26"/>
      <c r="B70" s="27">
        <v>85295</v>
      </c>
      <c r="C70" s="16"/>
      <c r="D70" s="17" t="s">
        <v>92</v>
      </c>
      <c r="E70" s="28">
        <f>SUM(E71)</f>
        <v>21000</v>
      </c>
    </row>
    <row r="71" spans="1:5" ht="38.25">
      <c r="A71" s="26"/>
      <c r="B71" s="27"/>
      <c r="C71" s="19" t="s">
        <v>89</v>
      </c>
      <c r="D71" s="17" t="s">
        <v>90</v>
      </c>
      <c r="E71" s="28">
        <v>21000</v>
      </c>
    </row>
    <row r="72" spans="1:5" s="52" customFormat="1" ht="25.5">
      <c r="A72" s="54">
        <v>900</v>
      </c>
      <c r="B72" s="55"/>
      <c r="C72" s="49"/>
      <c r="D72" s="50" t="s">
        <v>93</v>
      </c>
      <c r="E72" s="56">
        <f>SUM(E73+E75)</f>
        <v>6125000</v>
      </c>
    </row>
    <row r="73" spans="1:5" ht="12.75">
      <c r="A73" s="26"/>
      <c r="B73" s="27">
        <v>90001</v>
      </c>
      <c r="C73" s="16"/>
      <c r="D73" s="17" t="s">
        <v>94</v>
      </c>
      <c r="E73" s="28">
        <f>SUM(E74)</f>
        <v>125000</v>
      </c>
    </row>
    <row r="74" spans="1:5" ht="25.5">
      <c r="A74" s="26"/>
      <c r="B74" s="27"/>
      <c r="C74" s="16">
        <v>2370</v>
      </c>
      <c r="D74" s="17" t="s">
        <v>95</v>
      </c>
      <c r="E74" s="28">
        <v>125000</v>
      </c>
    </row>
    <row r="75" spans="1:5" ht="14.25" customHeight="1">
      <c r="A75" s="26"/>
      <c r="B75" s="27">
        <v>90095</v>
      </c>
      <c r="C75" s="16"/>
      <c r="D75" s="17" t="s">
        <v>92</v>
      </c>
      <c r="E75" s="28">
        <f>SUM(E76:E76)</f>
        <v>6000000</v>
      </c>
    </row>
    <row r="76" spans="1:5" ht="29.25" customHeight="1">
      <c r="A76" s="26"/>
      <c r="B76" s="27"/>
      <c r="C76" s="19" t="s">
        <v>31</v>
      </c>
      <c r="D76" s="17" t="s">
        <v>96</v>
      </c>
      <c r="E76" s="28">
        <v>6000000</v>
      </c>
    </row>
    <row r="77" spans="1:5" ht="12.75">
      <c r="A77" s="292" t="s">
        <v>97</v>
      </c>
      <c r="B77" s="292"/>
      <c r="C77" s="292"/>
      <c r="D77" s="292"/>
      <c r="E77" s="58">
        <f>SUM(E7+E12+E15+E18+E26+E30+E58+E61+E65+E72)</f>
        <v>31229103</v>
      </c>
    </row>
    <row r="80" ht="12.75">
      <c r="E80" s="37">
        <f>SUM(E7:E76)/3</f>
        <v>31229103</v>
      </c>
    </row>
  </sheetData>
  <sheetProtection/>
  <mergeCells count="2">
    <mergeCell ref="B2:D2"/>
    <mergeCell ref="A77:D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11"/>
  <sheetViews>
    <sheetView zoomScale="75" zoomScaleNormal="75" zoomScaleSheetLayoutView="75" zoomScalePageLayoutView="0" workbookViewId="0" topLeftCell="A1">
      <selection activeCell="L7" sqref="L7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9.57421875" style="0" customWidth="1"/>
    <col min="4" max="4" width="26.57421875" style="0" customWidth="1"/>
    <col min="5" max="5" width="15.7109375" style="0" customWidth="1"/>
    <col min="6" max="6" width="9.7109375" style="0" customWidth="1"/>
    <col min="7" max="7" width="9.57421875" style="0" customWidth="1"/>
    <col min="8" max="8" width="26.57421875" style="0" customWidth="1"/>
    <col min="9" max="9" width="15.7109375" style="0" customWidth="1"/>
  </cols>
  <sheetData>
    <row r="1" spans="8:9" ht="51" customHeight="1">
      <c r="H1" s="301" t="s">
        <v>266</v>
      </c>
      <c r="I1" s="301"/>
    </row>
    <row r="2" spans="2:9" ht="62.25" customHeight="1">
      <c r="B2" s="290" t="s">
        <v>267</v>
      </c>
      <c r="C2" s="290"/>
      <c r="D2" s="290"/>
      <c r="E2" s="290"/>
      <c r="F2" s="290"/>
      <c r="G2" s="290"/>
      <c r="H2" s="290"/>
      <c r="I2" s="96" t="s">
        <v>119</v>
      </c>
    </row>
    <row r="3" ht="6" customHeight="1"/>
    <row r="4" spans="2:9" ht="48" customHeight="1">
      <c r="B4" s="298" t="s">
        <v>255</v>
      </c>
      <c r="C4" s="298"/>
      <c r="D4" s="298"/>
      <c r="E4" s="298"/>
      <c r="F4" s="298" t="s">
        <v>263</v>
      </c>
      <c r="G4" s="298"/>
      <c r="H4" s="298"/>
      <c r="I4" s="298"/>
    </row>
    <row r="5" spans="2:9" ht="45.75" customHeight="1">
      <c r="B5" s="5" t="s">
        <v>3</v>
      </c>
      <c r="C5" s="5" t="s">
        <v>5</v>
      </c>
      <c r="D5" s="6" t="s">
        <v>6</v>
      </c>
      <c r="E5" s="5" t="s">
        <v>257</v>
      </c>
      <c r="F5" s="5" t="s">
        <v>3</v>
      </c>
      <c r="G5" s="5" t="s">
        <v>4</v>
      </c>
      <c r="H5" s="6" t="s">
        <v>6</v>
      </c>
      <c r="I5" s="5" t="s">
        <v>257</v>
      </c>
    </row>
    <row r="6" spans="2:9" ht="12.7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2:9" ht="12.75">
      <c r="B7" s="158"/>
      <c r="C7" s="159"/>
      <c r="D7" s="159"/>
      <c r="E7" s="159"/>
      <c r="F7" s="159"/>
      <c r="G7" s="159"/>
      <c r="H7" s="159"/>
      <c r="I7" s="160"/>
    </row>
    <row r="8" spans="2:9" ht="12.75">
      <c r="B8" s="158"/>
      <c r="C8" s="159"/>
      <c r="D8" s="159"/>
      <c r="E8" s="159"/>
      <c r="F8" s="159"/>
      <c r="G8" s="159"/>
      <c r="H8" s="159"/>
      <c r="I8" s="160"/>
    </row>
    <row r="9" spans="2:9" ht="12.75">
      <c r="B9" s="158"/>
      <c r="C9" s="159"/>
      <c r="D9" s="159"/>
      <c r="E9" s="159"/>
      <c r="F9" s="159"/>
      <c r="G9" s="159"/>
      <c r="H9" s="159"/>
      <c r="I9" s="160"/>
    </row>
    <row r="10" spans="2:9" ht="12.75">
      <c r="B10" s="158"/>
      <c r="C10" s="159"/>
      <c r="D10" s="159"/>
      <c r="E10" s="159"/>
      <c r="F10" s="159"/>
      <c r="G10" s="159"/>
      <c r="H10" s="159"/>
      <c r="I10" s="160"/>
    </row>
    <row r="11" spans="2:9" ht="12.75">
      <c r="B11" s="305" t="s">
        <v>97</v>
      </c>
      <c r="C11" s="305"/>
      <c r="D11" s="305"/>
      <c r="E11" s="53"/>
      <c r="F11" s="305" t="s">
        <v>97</v>
      </c>
      <c r="G11" s="305"/>
      <c r="H11" s="305"/>
      <c r="I11" s="53"/>
    </row>
  </sheetData>
  <sheetProtection/>
  <mergeCells count="6">
    <mergeCell ref="B11:D11"/>
    <mergeCell ref="F11:H11"/>
    <mergeCell ref="H1:I1"/>
    <mergeCell ref="B2:H2"/>
    <mergeCell ref="B4:E4"/>
    <mergeCell ref="F4:I4"/>
  </mergeCells>
  <printOptions/>
  <pageMargins left="0.7479166666666667" right="0.7479166666666667" top="0.55" bottom="0.5597222222222222" header="0.5118055555555556" footer="0.5118055555555556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zoomScaleSheetLayoutView="75" zoomScalePageLayoutView="0" workbookViewId="0" topLeftCell="A22">
      <selection activeCell="F11" sqref="F11"/>
    </sheetView>
  </sheetViews>
  <sheetFormatPr defaultColWidth="9.140625" defaultRowHeight="12.75"/>
  <cols>
    <col min="1" max="1" width="3.8515625" style="173" customWidth="1"/>
    <col min="2" max="2" width="57.421875" style="174" customWidth="1"/>
    <col min="3" max="13" width="12.8515625" style="174" customWidth="1"/>
    <col min="14" max="16" width="14.00390625" style="174" customWidth="1"/>
    <col min="17" max="16384" width="9.140625" style="174" customWidth="1"/>
  </cols>
  <sheetData>
    <row r="1" spans="2:16" ht="122.25" customHeight="1">
      <c r="B1" s="313"/>
      <c r="C1" s="313"/>
      <c r="D1" s="313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60"/>
      <c r="P1" s="60"/>
    </row>
    <row r="2" spans="2:16" ht="96" customHeight="1">
      <c r="B2" s="315" t="s">
        <v>268</v>
      </c>
      <c r="C2" s="315"/>
      <c r="D2" s="315"/>
      <c r="E2" s="315"/>
      <c r="F2" s="175"/>
      <c r="G2" s="175"/>
      <c r="H2" s="175"/>
      <c r="I2" s="175"/>
      <c r="J2" s="175"/>
      <c r="K2" s="175"/>
      <c r="L2" s="175"/>
      <c r="M2" s="175"/>
      <c r="N2" s="176"/>
      <c r="O2" s="176"/>
      <c r="P2" s="176"/>
    </row>
    <row r="3" spans="2:16" ht="46.5" customHeight="1">
      <c r="B3" s="177"/>
      <c r="C3" s="177"/>
      <c r="D3" s="177"/>
      <c r="E3" s="316" t="s">
        <v>269</v>
      </c>
      <c r="F3" s="316"/>
      <c r="G3" s="316"/>
      <c r="H3" s="316"/>
      <c r="I3" s="316"/>
      <c r="J3" s="316"/>
      <c r="K3" s="316"/>
      <c r="L3" s="316"/>
      <c r="M3" s="316"/>
      <c r="N3" s="316"/>
      <c r="O3" s="178"/>
      <c r="P3" s="178"/>
    </row>
    <row r="4" spans="1:16" ht="18">
      <c r="A4" s="320" t="s">
        <v>196</v>
      </c>
      <c r="B4" s="321" t="s">
        <v>270</v>
      </c>
      <c r="C4" s="322" t="s">
        <v>271</v>
      </c>
      <c r="D4" s="322"/>
      <c r="E4" s="322" t="s">
        <v>272</v>
      </c>
      <c r="F4" s="322"/>
      <c r="G4" s="322"/>
      <c r="H4" s="322"/>
      <c r="I4" s="322"/>
      <c r="J4" s="322"/>
      <c r="K4" s="322"/>
      <c r="L4" s="322"/>
      <c r="M4" s="322"/>
      <c r="N4" s="322"/>
      <c r="O4" s="180"/>
      <c r="P4" s="180"/>
    </row>
    <row r="5" spans="1:17" ht="39.75" customHeight="1">
      <c r="A5" s="320"/>
      <c r="B5" s="321"/>
      <c r="C5" s="179" t="s">
        <v>273</v>
      </c>
      <c r="D5" s="179" t="s">
        <v>250</v>
      </c>
      <c r="E5" s="181" t="s">
        <v>274</v>
      </c>
      <c r="F5" s="181" t="s">
        <v>275</v>
      </c>
      <c r="G5" s="181" t="s">
        <v>276</v>
      </c>
      <c r="H5" s="181" t="s">
        <v>205</v>
      </c>
      <c r="I5" s="181" t="s">
        <v>206</v>
      </c>
      <c r="J5" s="181" t="s">
        <v>207</v>
      </c>
      <c r="K5" s="181" t="s">
        <v>277</v>
      </c>
      <c r="L5" s="181" t="s">
        <v>278</v>
      </c>
      <c r="M5" s="181" t="s">
        <v>279</v>
      </c>
      <c r="N5" s="179" t="s">
        <v>280</v>
      </c>
      <c r="O5" s="182"/>
      <c r="P5" s="182"/>
      <c r="Q5" s="183"/>
    </row>
    <row r="6" spans="1:16" ht="12" customHeight="1">
      <c r="A6" s="184">
        <v>1</v>
      </c>
      <c r="B6" s="184">
        <v>2</v>
      </c>
      <c r="C6" s="184">
        <v>4</v>
      </c>
      <c r="D6" s="184">
        <v>5</v>
      </c>
      <c r="E6" s="184">
        <v>6</v>
      </c>
      <c r="F6" s="184">
        <v>7</v>
      </c>
      <c r="G6" s="184">
        <v>8</v>
      </c>
      <c r="H6" s="184">
        <v>9</v>
      </c>
      <c r="I6" s="184">
        <v>10</v>
      </c>
      <c r="J6" s="184">
        <v>11</v>
      </c>
      <c r="K6" s="184">
        <v>12</v>
      </c>
      <c r="L6" s="184">
        <v>13</v>
      </c>
      <c r="M6" s="184">
        <v>14</v>
      </c>
      <c r="N6" s="184">
        <v>15</v>
      </c>
      <c r="O6" s="185"/>
      <c r="P6" s="185"/>
    </row>
    <row r="7" spans="1:16" s="190" customFormat="1" ht="24.75" customHeight="1">
      <c r="A7" s="186">
        <v>1</v>
      </c>
      <c r="B7" s="187" t="s">
        <v>281</v>
      </c>
      <c r="C7" s="188">
        <v>20076</v>
      </c>
      <c r="D7" s="188">
        <v>23683</v>
      </c>
      <c r="E7" s="188">
        <v>25453</v>
      </c>
      <c r="F7" s="188">
        <v>32210</v>
      </c>
      <c r="G7" s="188">
        <v>17650</v>
      </c>
      <c r="H7" s="188">
        <v>17000</v>
      </c>
      <c r="I7" s="188">
        <v>17000</v>
      </c>
      <c r="J7" s="188">
        <v>17000</v>
      </c>
      <c r="K7" s="188">
        <v>17000</v>
      </c>
      <c r="L7" s="188">
        <v>17000</v>
      </c>
      <c r="M7" s="188">
        <v>17000</v>
      </c>
      <c r="N7" s="188">
        <v>17000</v>
      </c>
      <c r="O7" s="189"/>
      <c r="P7" s="189"/>
    </row>
    <row r="8" spans="1:16" s="190" customFormat="1" ht="24.75" customHeight="1">
      <c r="A8" s="186">
        <v>2</v>
      </c>
      <c r="B8" s="187" t="s">
        <v>282</v>
      </c>
      <c r="C8" s="188">
        <f>SUM(C9:C10)</f>
        <v>18896</v>
      </c>
      <c r="D8" s="188">
        <v>22573</v>
      </c>
      <c r="E8" s="188">
        <v>23100</v>
      </c>
      <c r="F8" s="188">
        <v>30921</v>
      </c>
      <c r="G8" s="188">
        <f aca="true" t="shared" si="0" ref="G8:N8">SUM(G9:G10)</f>
        <v>16000</v>
      </c>
      <c r="H8" s="188">
        <f t="shared" si="0"/>
        <v>16000</v>
      </c>
      <c r="I8" s="188">
        <f t="shared" si="0"/>
        <v>16000</v>
      </c>
      <c r="J8" s="188">
        <f t="shared" si="0"/>
        <v>16000</v>
      </c>
      <c r="K8" s="188">
        <f t="shared" si="0"/>
        <v>16000</v>
      </c>
      <c r="L8" s="188">
        <f t="shared" si="0"/>
        <v>16000</v>
      </c>
      <c r="M8" s="188">
        <f t="shared" si="0"/>
        <v>16000</v>
      </c>
      <c r="N8" s="188">
        <f t="shared" si="0"/>
        <v>16000</v>
      </c>
      <c r="O8" s="189"/>
      <c r="P8" s="189"/>
    </row>
    <row r="9" spans="1:16" s="196" customFormat="1" ht="24.75" customHeight="1">
      <c r="A9" s="191">
        <v>3</v>
      </c>
      <c r="B9" s="192" t="s">
        <v>283</v>
      </c>
      <c r="C9" s="192">
        <v>11181</v>
      </c>
      <c r="D9" s="193">
        <v>14477</v>
      </c>
      <c r="E9" s="193">
        <v>14600</v>
      </c>
      <c r="F9" s="193">
        <v>15131</v>
      </c>
      <c r="G9" s="193">
        <v>10000</v>
      </c>
      <c r="H9" s="193">
        <v>10000</v>
      </c>
      <c r="I9" s="193">
        <v>10000</v>
      </c>
      <c r="J9" s="193">
        <v>10000</v>
      </c>
      <c r="K9" s="193">
        <v>10000</v>
      </c>
      <c r="L9" s="193">
        <v>10000</v>
      </c>
      <c r="M9" s="193">
        <v>10000</v>
      </c>
      <c r="N9" s="194">
        <v>10000</v>
      </c>
      <c r="O9" s="195"/>
      <c r="P9" s="195"/>
    </row>
    <row r="10" spans="1:16" s="196" customFormat="1" ht="24.75" customHeight="1">
      <c r="A10" s="197">
        <v>4</v>
      </c>
      <c r="B10" s="198" t="s">
        <v>284</v>
      </c>
      <c r="C10" s="198">
        <v>7715</v>
      </c>
      <c r="D10" s="199">
        <v>8096</v>
      </c>
      <c r="E10" s="199">
        <v>8500</v>
      </c>
      <c r="F10" s="199">
        <v>15790</v>
      </c>
      <c r="G10" s="199">
        <v>6000</v>
      </c>
      <c r="H10" s="199">
        <v>6000</v>
      </c>
      <c r="I10" s="199">
        <v>6000</v>
      </c>
      <c r="J10" s="199">
        <v>6000</v>
      </c>
      <c r="K10" s="199">
        <v>6000</v>
      </c>
      <c r="L10" s="199">
        <v>6000</v>
      </c>
      <c r="M10" s="199">
        <v>6000</v>
      </c>
      <c r="N10" s="200">
        <v>6000</v>
      </c>
      <c r="O10" s="195"/>
      <c r="P10" s="195"/>
    </row>
    <row r="11" spans="1:16" s="196" customFormat="1" ht="24.75" customHeight="1">
      <c r="A11" s="186">
        <v>5</v>
      </c>
      <c r="B11" s="187" t="s">
        <v>285</v>
      </c>
      <c r="C11" s="188">
        <f>(C7-C8)</f>
        <v>1180</v>
      </c>
      <c r="D11" s="188">
        <f>D7-D8</f>
        <v>1110</v>
      </c>
      <c r="E11" s="188">
        <f aca="true" t="shared" si="1" ref="E11:N11">E7-E8</f>
        <v>2353</v>
      </c>
      <c r="F11" s="188">
        <f t="shared" si="1"/>
        <v>1289</v>
      </c>
      <c r="G11" s="188">
        <f t="shared" si="1"/>
        <v>1650</v>
      </c>
      <c r="H11" s="188">
        <f t="shared" si="1"/>
        <v>1000</v>
      </c>
      <c r="I11" s="188">
        <f t="shared" si="1"/>
        <v>1000</v>
      </c>
      <c r="J11" s="188">
        <f t="shared" si="1"/>
        <v>1000</v>
      </c>
      <c r="K11" s="188">
        <f t="shared" si="1"/>
        <v>1000</v>
      </c>
      <c r="L11" s="188">
        <f t="shared" si="1"/>
        <v>1000</v>
      </c>
      <c r="M11" s="188">
        <f t="shared" si="1"/>
        <v>1000</v>
      </c>
      <c r="N11" s="188">
        <f t="shared" si="1"/>
        <v>1000</v>
      </c>
      <c r="O11" s="189"/>
      <c r="P11" s="189"/>
    </row>
    <row r="12" spans="1:16" s="196" customFormat="1" ht="24.75" customHeight="1">
      <c r="A12" s="186">
        <v>6</v>
      </c>
      <c r="B12" s="187" t="s">
        <v>286</v>
      </c>
      <c r="C12" s="188">
        <f>C13-C22</f>
        <v>-1180</v>
      </c>
      <c r="D12" s="188">
        <f>D13-D22</f>
        <v>-1110</v>
      </c>
      <c r="E12" s="188">
        <f>E13-E22</f>
        <v>-2353</v>
      </c>
      <c r="F12" s="188">
        <f>F13-F22</f>
        <v>-1289</v>
      </c>
      <c r="G12" s="188">
        <f>G13-G22</f>
        <v>-1650</v>
      </c>
      <c r="H12" s="188">
        <f aca="true" t="shared" si="2" ref="H12:N12">H13-H22</f>
        <v>0</v>
      </c>
      <c r="I12" s="188">
        <f t="shared" si="2"/>
        <v>0</v>
      </c>
      <c r="J12" s="188">
        <f t="shared" si="2"/>
        <v>0</v>
      </c>
      <c r="K12" s="188">
        <f t="shared" si="2"/>
        <v>0</v>
      </c>
      <c r="L12" s="188">
        <f t="shared" si="2"/>
        <v>0</v>
      </c>
      <c r="M12" s="188">
        <f t="shared" si="2"/>
        <v>0</v>
      </c>
      <c r="N12" s="188">
        <f t="shared" si="2"/>
        <v>0</v>
      </c>
      <c r="O12" s="189"/>
      <c r="P12" s="189"/>
    </row>
    <row r="13" spans="1:16" s="196" customFormat="1" ht="24.75" customHeight="1">
      <c r="A13" s="186">
        <v>7</v>
      </c>
      <c r="B13" s="187" t="s">
        <v>287</v>
      </c>
      <c r="C13" s="188">
        <f>SUM(C14:C21)</f>
        <v>102</v>
      </c>
      <c r="D13" s="188">
        <f>SUM(D14:D21)</f>
        <v>780</v>
      </c>
      <c r="E13" s="188">
        <f aca="true" t="shared" si="3" ref="E13:N13">SUM(E14:E21)</f>
        <v>0</v>
      </c>
      <c r="F13" s="188">
        <f t="shared" si="3"/>
        <v>0</v>
      </c>
      <c r="G13" s="188">
        <f t="shared" si="3"/>
        <v>0</v>
      </c>
      <c r="H13" s="188">
        <f t="shared" si="3"/>
        <v>0</v>
      </c>
      <c r="I13" s="188">
        <f t="shared" si="3"/>
        <v>0</v>
      </c>
      <c r="J13" s="188">
        <f t="shared" si="3"/>
        <v>0</v>
      </c>
      <c r="K13" s="188">
        <f t="shared" si="3"/>
        <v>0</v>
      </c>
      <c r="L13" s="188">
        <f t="shared" si="3"/>
        <v>0</v>
      </c>
      <c r="M13" s="188">
        <f t="shared" si="3"/>
        <v>0</v>
      </c>
      <c r="N13" s="188">
        <f t="shared" si="3"/>
        <v>0</v>
      </c>
      <c r="O13" s="189"/>
      <c r="P13" s="189"/>
    </row>
    <row r="14" spans="1:16" s="196" customFormat="1" ht="24.75" customHeight="1">
      <c r="A14" s="191">
        <v>8</v>
      </c>
      <c r="B14" s="192" t="s">
        <v>288</v>
      </c>
      <c r="C14" s="192">
        <v>102</v>
      </c>
      <c r="D14" s="193">
        <v>780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4"/>
      <c r="O14" s="195"/>
      <c r="P14" s="195"/>
    </row>
    <row r="15" spans="1:16" s="196" customFormat="1" ht="24.75" customHeight="1">
      <c r="A15" s="191">
        <v>9</v>
      </c>
      <c r="B15" s="192" t="s">
        <v>289</v>
      </c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95"/>
      <c r="P15" s="195"/>
    </row>
    <row r="16" spans="1:16" s="196" customFormat="1" ht="24.75" customHeight="1">
      <c r="A16" s="191">
        <v>10</v>
      </c>
      <c r="B16" s="192" t="s">
        <v>290</v>
      </c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195"/>
      <c r="P16" s="195"/>
    </row>
    <row r="17" spans="1:16" s="196" customFormat="1" ht="24.75" customHeight="1">
      <c r="A17" s="191">
        <v>11</v>
      </c>
      <c r="B17" s="192" t="s">
        <v>291</v>
      </c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95"/>
      <c r="P17" s="195"/>
    </row>
    <row r="18" spans="1:16" s="196" customFormat="1" ht="24.75" customHeight="1">
      <c r="A18" s="191">
        <v>12</v>
      </c>
      <c r="B18" s="192" t="s">
        <v>292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95"/>
      <c r="P18" s="195"/>
    </row>
    <row r="19" spans="1:16" s="196" customFormat="1" ht="24.75" customHeight="1">
      <c r="A19" s="191">
        <v>13</v>
      </c>
      <c r="B19" s="201" t="s">
        <v>293</v>
      </c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95"/>
      <c r="P19" s="195"/>
    </row>
    <row r="20" spans="1:16" s="196" customFormat="1" ht="24.75" customHeight="1">
      <c r="A20" s="191">
        <v>14</v>
      </c>
      <c r="B20" s="192" t="s">
        <v>294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95"/>
      <c r="P20" s="195"/>
    </row>
    <row r="21" spans="1:16" s="190" customFormat="1" ht="24.75" customHeight="1">
      <c r="A21" s="197">
        <v>15</v>
      </c>
      <c r="B21" s="198" t="s">
        <v>295</v>
      </c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  <c r="O21" s="195"/>
      <c r="P21" s="195"/>
    </row>
    <row r="22" spans="1:16" s="190" customFormat="1" ht="24.75" customHeight="1">
      <c r="A22" s="186">
        <v>16</v>
      </c>
      <c r="B22" s="187" t="s">
        <v>296</v>
      </c>
      <c r="C22" s="188">
        <f>SUM(C23:C28)</f>
        <v>1282</v>
      </c>
      <c r="D22" s="188">
        <f>SUM(D23:D28)</f>
        <v>1890</v>
      </c>
      <c r="E22" s="188">
        <f aca="true" t="shared" si="4" ref="E22:N22">SUM(E23:E28)</f>
        <v>2353</v>
      </c>
      <c r="F22" s="188">
        <f t="shared" si="4"/>
        <v>1289</v>
      </c>
      <c r="G22" s="188">
        <f t="shared" si="4"/>
        <v>1650</v>
      </c>
      <c r="H22" s="188">
        <f t="shared" si="4"/>
        <v>0</v>
      </c>
      <c r="I22" s="188">
        <f t="shared" si="4"/>
        <v>0</v>
      </c>
      <c r="J22" s="188">
        <f t="shared" si="4"/>
        <v>0</v>
      </c>
      <c r="K22" s="188">
        <f t="shared" si="4"/>
        <v>0</v>
      </c>
      <c r="L22" s="188">
        <f t="shared" si="4"/>
        <v>0</v>
      </c>
      <c r="M22" s="188">
        <f t="shared" si="4"/>
        <v>0</v>
      </c>
      <c r="N22" s="188">
        <f t="shared" si="4"/>
        <v>0</v>
      </c>
      <c r="O22" s="189"/>
      <c r="P22" s="189"/>
    </row>
    <row r="23" spans="1:16" s="196" customFormat="1" ht="24.75" customHeight="1">
      <c r="A23" s="191">
        <v>17</v>
      </c>
      <c r="B23" s="192" t="s">
        <v>297</v>
      </c>
      <c r="C23" s="192">
        <v>662</v>
      </c>
      <c r="D23" s="192">
        <v>40</v>
      </c>
      <c r="E23" s="192">
        <v>1103</v>
      </c>
      <c r="F23" s="193">
        <v>39</v>
      </c>
      <c r="G23" s="193">
        <v>400</v>
      </c>
      <c r="H23" s="193"/>
      <c r="I23" s="193"/>
      <c r="J23" s="193"/>
      <c r="K23" s="193"/>
      <c r="L23" s="193"/>
      <c r="M23" s="193"/>
      <c r="N23" s="194"/>
      <c r="O23" s="195"/>
      <c r="P23" s="195"/>
    </row>
    <row r="24" spans="1:16" s="196" customFormat="1" ht="24.75" customHeight="1">
      <c r="A24" s="191">
        <v>18</v>
      </c>
      <c r="B24" s="192" t="s">
        <v>298</v>
      </c>
      <c r="C24" s="192">
        <v>620</v>
      </c>
      <c r="D24" s="192">
        <v>1850</v>
      </c>
      <c r="E24" s="192">
        <v>1250</v>
      </c>
      <c r="F24" s="193">
        <v>1250</v>
      </c>
      <c r="G24" s="193">
        <v>1250</v>
      </c>
      <c r="H24" s="193"/>
      <c r="I24" s="193"/>
      <c r="J24" s="193"/>
      <c r="K24" s="193"/>
      <c r="L24" s="193"/>
      <c r="M24" s="193"/>
      <c r="N24" s="194"/>
      <c r="O24" s="195"/>
      <c r="P24" s="195"/>
    </row>
    <row r="25" spans="1:16" s="196" customFormat="1" ht="24.75" customHeight="1">
      <c r="A25" s="191">
        <v>19</v>
      </c>
      <c r="B25" s="192" t="s">
        <v>299</v>
      </c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4"/>
      <c r="O25" s="195"/>
      <c r="P25" s="195"/>
    </row>
    <row r="26" spans="1:16" s="196" customFormat="1" ht="24.75" customHeight="1">
      <c r="A26" s="191">
        <v>20</v>
      </c>
      <c r="B26" s="192" t="s">
        <v>300</v>
      </c>
      <c r="C26" s="192"/>
      <c r="D26" s="192"/>
      <c r="E26" s="192"/>
      <c r="F26" s="193"/>
      <c r="G26" s="193"/>
      <c r="H26" s="193"/>
      <c r="I26" s="193"/>
      <c r="J26" s="193"/>
      <c r="K26" s="193"/>
      <c r="L26" s="193"/>
      <c r="M26" s="193"/>
      <c r="N26" s="194"/>
      <c r="O26" s="195"/>
      <c r="P26" s="195"/>
    </row>
    <row r="27" spans="1:16" s="196" customFormat="1" ht="24.75" customHeight="1">
      <c r="A27" s="191">
        <v>21</v>
      </c>
      <c r="B27" s="192" t="s">
        <v>301</v>
      </c>
      <c r="C27" s="192"/>
      <c r="D27" s="192"/>
      <c r="E27" s="192"/>
      <c r="F27" s="193"/>
      <c r="G27" s="193"/>
      <c r="H27" s="193"/>
      <c r="I27" s="193"/>
      <c r="J27" s="193"/>
      <c r="K27" s="193"/>
      <c r="L27" s="193"/>
      <c r="M27" s="193"/>
      <c r="N27" s="194"/>
      <c r="O27" s="195"/>
      <c r="P27" s="195"/>
    </row>
    <row r="28" spans="1:16" s="196" customFormat="1" ht="24.75" customHeight="1">
      <c r="A28" s="197">
        <v>22</v>
      </c>
      <c r="B28" s="198" t="s">
        <v>302</v>
      </c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195"/>
      <c r="P28" s="195"/>
    </row>
    <row r="29" spans="1:16" s="196" customFormat="1" ht="24.75" customHeight="1">
      <c r="A29" s="186">
        <v>23</v>
      </c>
      <c r="B29" s="187" t="s">
        <v>303</v>
      </c>
      <c r="C29" s="202">
        <v>180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195"/>
      <c r="P29" s="195"/>
    </row>
    <row r="30" spans="1:16" s="190" customFormat="1" ht="24.75" customHeight="1">
      <c r="A30" s="186">
        <v>24</v>
      </c>
      <c r="B30" s="187" t="s">
        <v>304</v>
      </c>
      <c r="C30" s="188">
        <f>SUM(C31:C42)</f>
        <v>8014</v>
      </c>
      <c r="D30" s="188">
        <f>SUM(D31:D42)</f>
        <v>6792</v>
      </c>
      <c r="E30" s="188">
        <f aca="true" t="shared" si="5" ref="E30:N30">SUM(E31:E42)</f>
        <v>3939</v>
      </c>
      <c r="F30" s="188">
        <f t="shared" si="5"/>
        <v>1750</v>
      </c>
      <c r="G30" s="188">
        <f t="shared" si="5"/>
        <v>0</v>
      </c>
      <c r="H30" s="188">
        <f t="shared" si="5"/>
        <v>0</v>
      </c>
      <c r="I30" s="188">
        <f t="shared" si="5"/>
        <v>0</v>
      </c>
      <c r="J30" s="188">
        <f t="shared" si="5"/>
        <v>0</v>
      </c>
      <c r="K30" s="188">
        <f t="shared" si="5"/>
        <v>0</v>
      </c>
      <c r="L30" s="188">
        <f t="shared" si="5"/>
        <v>0</v>
      </c>
      <c r="M30" s="188">
        <f t="shared" si="5"/>
        <v>0</v>
      </c>
      <c r="N30" s="188">
        <f t="shared" si="5"/>
        <v>0</v>
      </c>
      <c r="O30" s="189"/>
      <c r="P30" s="189"/>
    </row>
    <row r="31" spans="1:16" s="196" customFormat="1" ht="24.75" customHeight="1">
      <c r="A31" s="191">
        <v>25</v>
      </c>
      <c r="B31" s="192" t="s">
        <v>305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>
        <f>SUM(K31:K42)</f>
        <v>0</v>
      </c>
      <c r="M31" s="193"/>
      <c r="N31" s="194"/>
      <c r="O31" s="195"/>
      <c r="P31" s="195"/>
    </row>
    <row r="32" spans="1:16" s="196" customFormat="1" ht="24.75" customHeight="1">
      <c r="A32" s="191">
        <v>26</v>
      </c>
      <c r="B32" s="192" t="s">
        <v>306</v>
      </c>
      <c r="C32" s="192">
        <v>802</v>
      </c>
      <c r="D32" s="193">
        <v>1542</v>
      </c>
      <c r="E32" s="193">
        <v>439</v>
      </c>
      <c r="F32" s="193">
        <v>400</v>
      </c>
      <c r="G32" s="193"/>
      <c r="H32" s="193"/>
      <c r="I32" s="193"/>
      <c r="J32" s="193"/>
      <c r="K32" s="193"/>
      <c r="L32" s="193"/>
      <c r="M32" s="193"/>
      <c r="N32" s="194"/>
      <c r="O32" s="195"/>
      <c r="P32" s="195"/>
    </row>
    <row r="33" spans="1:16" s="196" customFormat="1" ht="24.75" customHeight="1">
      <c r="A33" s="191">
        <v>27</v>
      </c>
      <c r="B33" s="203" t="s">
        <v>307</v>
      </c>
      <c r="C33" s="192">
        <v>5600</v>
      </c>
      <c r="D33" s="193">
        <v>3750</v>
      </c>
      <c r="E33" s="193">
        <v>2500</v>
      </c>
      <c r="F33" s="193">
        <v>1250</v>
      </c>
      <c r="G33" s="193"/>
      <c r="H33" s="193"/>
      <c r="I33" s="193"/>
      <c r="J33" s="193"/>
      <c r="K33" s="193"/>
      <c r="L33" s="193"/>
      <c r="M33" s="193"/>
      <c r="N33" s="194"/>
      <c r="O33" s="195"/>
      <c r="P33" s="195"/>
    </row>
    <row r="34" spans="1:16" s="196" customFormat="1" ht="24.75" customHeight="1">
      <c r="A34" s="191">
        <v>28</v>
      </c>
      <c r="B34" s="204" t="s">
        <v>308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4"/>
      <c r="O34" s="195"/>
      <c r="P34" s="195"/>
    </row>
    <row r="35" spans="1:16" s="196" customFormat="1" ht="24.75" customHeight="1">
      <c r="A35" s="191">
        <v>29</v>
      </c>
      <c r="B35" s="203" t="s">
        <v>309</v>
      </c>
      <c r="C35" s="205">
        <v>1612</v>
      </c>
      <c r="D35" s="206">
        <v>1500</v>
      </c>
      <c r="E35" s="206">
        <v>1000</v>
      </c>
      <c r="F35" s="206">
        <v>100</v>
      </c>
      <c r="G35" s="206"/>
      <c r="H35" s="206"/>
      <c r="I35" s="206"/>
      <c r="J35" s="206"/>
      <c r="K35" s="206"/>
      <c r="L35" s="206"/>
      <c r="M35" s="206"/>
      <c r="N35" s="207"/>
      <c r="O35" s="208"/>
      <c r="P35" s="208"/>
    </row>
    <row r="36" spans="1:16" s="196" customFormat="1" ht="33.75" customHeight="1">
      <c r="A36" s="191">
        <v>30</v>
      </c>
      <c r="B36" s="209" t="s">
        <v>310</v>
      </c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7"/>
      <c r="O36" s="208"/>
      <c r="P36" s="208"/>
    </row>
    <row r="37" spans="1:16" s="196" customFormat="1" ht="24.75" customHeight="1">
      <c r="A37" s="191">
        <v>31</v>
      </c>
      <c r="B37" s="203" t="s">
        <v>311</v>
      </c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7"/>
      <c r="O37" s="208"/>
      <c r="P37" s="208"/>
    </row>
    <row r="38" spans="1:16" s="196" customFormat="1" ht="24.75" customHeight="1">
      <c r="A38" s="191">
        <v>32</v>
      </c>
      <c r="B38" s="210" t="s">
        <v>312</v>
      </c>
      <c r="C38" s="205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/>
      <c r="O38" s="208"/>
      <c r="P38" s="208"/>
    </row>
    <row r="39" spans="1:16" s="196" customFormat="1" ht="51.75" customHeight="1">
      <c r="A39" s="317">
        <v>33</v>
      </c>
      <c r="B39" s="211" t="s">
        <v>313</v>
      </c>
      <c r="C39" s="205"/>
      <c r="D39" s="205"/>
      <c r="E39" s="205"/>
      <c r="F39" s="206"/>
      <c r="G39" s="206"/>
      <c r="H39" s="206"/>
      <c r="I39" s="206"/>
      <c r="J39" s="206"/>
      <c r="K39" s="206"/>
      <c r="L39" s="206"/>
      <c r="M39" s="206"/>
      <c r="N39" s="207"/>
      <c r="O39" s="208"/>
      <c r="P39" s="208"/>
    </row>
    <row r="40" spans="1:16" s="196" customFormat="1" ht="24.75" customHeight="1">
      <c r="A40" s="317"/>
      <c r="B40" s="212" t="s">
        <v>314</v>
      </c>
      <c r="C40" s="205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7"/>
      <c r="O40" s="208"/>
      <c r="P40" s="208"/>
    </row>
    <row r="41" spans="1:16" s="196" customFormat="1" ht="24.75" customHeight="1">
      <c r="A41" s="317"/>
      <c r="B41" s="212" t="s">
        <v>315</v>
      </c>
      <c r="C41" s="205"/>
      <c r="D41" s="205"/>
      <c r="E41" s="205"/>
      <c r="F41" s="206"/>
      <c r="G41" s="206"/>
      <c r="H41" s="206"/>
      <c r="I41" s="206"/>
      <c r="J41" s="206"/>
      <c r="K41" s="206"/>
      <c r="L41" s="206"/>
      <c r="M41" s="206"/>
      <c r="N41" s="207"/>
      <c r="O41" s="208"/>
      <c r="P41" s="208"/>
    </row>
    <row r="42" spans="1:16" s="190" customFormat="1" ht="36" customHeight="1">
      <c r="A42" s="317"/>
      <c r="B42" s="212" t="s">
        <v>316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4"/>
    </row>
    <row r="43" spans="1:16" s="190" customFormat="1" ht="36" customHeight="1">
      <c r="A43" s="186">
        <v>34</v>
      </c>
      <c r="B43" s="215" t="s">
        <v>317</v>
      </c>
      <c r="C43" s="216">
        <f>(C30-C39)/C7*100</f>
        <v>39.91831042040247</v>
      </c>
      <c r="D43" s="216">
        <f>(D30-D39)/D7*100</f>
        <v>28.67879913862264</v>
      </c>
      <c r="E43" s="216">
        <f>(E30-E39)/E7*100</f>
        <v>15.475582446077082</v>
      </c>
      <c r="F43" s="216">
        <f>(F30-F39)/F7*100</f>
        <v>5.433095312014903</v>
      </c>
      <c r="G43" s="216">
        <f>(G30-G39)/G7*100</f>
        <v>0</v>
      </c>
      <c r="H43" s="217"/>
      <c r="I43" s="217"/>
      <c r="J43" s="217"/>
      <c r="K43" s="217"/>
      <c r="L43" s="217"/>
      <c r="M43" s="217"/>
      <c r="N43" s="217"/>
      <c r="O43" s="214"/>
      <c r="P43" s="214"/>
    </row>
    <row r="44" spans="1:18" s="190" customFormat="1" ht="42" customHeight="1">
      <c r="A44" s="186">
        <v>35</v>
      </c>
      <c r="B44" s="215" t="s">
        <v>318</v>
      </c>
      <c r="C44" s="187">
        <f>SUM(C45:C52)</f>
        <v>1701</v>
      </c>
      <c r="D44" s="187">
        <f>SUM(D45:D52)</f>
        <v>2310</v>
      </c>
      <c r="E44" s="187">
        <f aca="true" t="shared" si="6" ref="E44:N44">SUM(E45:E52)</f>
        <v>2700</v>
      </c>
      <c r="F44" s="187">
        <f t="shared" si="6"/>
        <v>3000</v>
      </c>
      <c r="G44" s="187">
        <f t="shared" si="6"/>
        <v>1300</v>
      </c>
      <c r="H44" s="187">
        <f t="shared" si="6"/>
        <v>0</v>
      </c>
      <c r="I44" s="187">
        <f t="shared" si="6"/>
        <v>0</v>
      </c>
      <c r="J44" s="187">
        <f t="shared" si="6"/>
        <v>0</v>
      </c>
      <c r="K44" s="187">
        <f t="shared" si="6"/>
        <v>0</v>
      </c>
      <c r="L44" s="187">
        <f t="shared" si="6"/>
        <v>0</v>
      </c>
      <c r="M44" s="187">
        <f t="shared" si="6"/>
        <v>0</v>
      </c>
      <c r="N44" s="187">
        <f t="shared" si="6"/>
        <v>0</v>
      </c>
      <c r="O44" s="218"/>
      <c r="P44" s="218"/>
      <c r="R44" s="219"/>
    </row>
    <row r="45" spans="1:16" s="190" customFormat="1" ht="24.75" customHeight="1">
      <c r="A45" s="191">
        <v>36</v>
      </c>
      <c r="B45" s="220" t="s">
        <v>319</v>
      </c>
      <c r="C45" s="203">
        <v>962</v>
      </c>
      <c r="D45" s="203">
        <v>400</v>
      </c>
      <c r="E45" s="203">
        <v>1400</v>
      </c>
      <c r="F45" s="221">
        <v>1700</v>
      </c>
      <c r="G45" s="221"/>
      <c r="H45" s="221"/>
      <c r="I45" s="221"/>
      <c r="J45" s="221"/>
      <c r="K45" s="221"/>
      <c r="L45" s="221"/>
      <c r="M45" s="221"/>
      <c r="N45" s="222"/>
      <c r="O45" s="223"/>
      <c r="P45" s="223"/>
    </row>
    <row r="46" spans="1:16" s="190" customFormat="1" ht="24.75" customHeight="1">
      <c r="A46" s="191">
        <v>37</v>
      </c>
      <c r="B46" s="220" t="s">
        <v>320</v>
      </c>
      <c r="C46" s="203">
        <v>739</v>
      </c>
      <c r="D46" s="203">
        <v>1910</v>
      </c>
      <c r="E46" s="203">
        <v>1300</v>
      </c>
      <c r="F46" s="221">
        <v>1300</v>
      </c>
      <c r="G46" s="221">
        <v>1300</v>
      </c>
      <c r="H46" s="221">
        <v>0</v>
      </c>
      <c r="I46" s="221"/>
      <c r="J46" s="221"/>
      <c r="K46" s="221"/>
      <c r="L46" s="221"/>
      <c r="M46" s="221"/>
      <c r="N46" s="222"/>
      <c r="O46" s="223"/>
      <c r="P46" s="223"/>
    </row>
    <row r="47" spans="1:16" s="190" customFormat="1" ht="34.5" customHeight="1">
      <c r="A47" s="191">
        <v>38</v>
      </c>
      <c r="B47" s="224" t="s">
        <v>321</v>
      </c>
      <c r="C47" s="203"/>
      <c r="D47" s="203"/>
      <c r="E47" s="203"/>
      <c r="F47" s="221"/>
      <c r="G47" s="221"/>
      <c r="H47" s="221"/>
      <c r="I47" s="221"/>
      <c r="J47" s="221"/>
      <c r="K47" s="221"/>
      <c r="L47" s="221"/>
      <c r="M47" s="221"/>
      <c r="N47" s="222"/>
      <c r="O47" s="223"/>
      <c r="P47" s="223"/>
    </row>
    <row r="48" spans="1:16" s="190" customFormat="1" ht="37.5" customHeight="1">
      <c r="A48" s="191">
        <v>39</v>
      </c>
      <c r="B48" s="225" t="s">
        <v>322</v>
      </c>
      <c r="C48" s="212"/>
      <c r="D48" s="212"/>
      <c r="E48" s="212"/>
      <c r="F48" s="226"/>
      <c r="G48" s="226"/>
      <c r="H48" s="226"/>
      <c r="I48" s="226"/>
      <c r="J48" s="226"/>
      <c r="K48" s="226"/>
      <c r="L48" s="226"/>
      <c r="M48" s="226"/>
      <c r="N48" s="227"/>
      <c r="O48" s="223"/>
      <c r="P48" s="223"/>
    </row>
    <row r="49" spans="1:16" s="190" customFormat="1" ht="51.75" customHeight="1">
      <c r="A49" s="318">
        <v>40</v>
      </c>
      <c r="B49" s="224" t="s">
        <v>323</v>
      </c>
      <c r="C49" s="203"/>
      <c r="D49" s="203"/>
      <c r="E49" s="203"/>
      <c r="F49" s="221"/>
      <c r="G49" s="221"/>
      <c r="H49" s="221"/>
      <c r="I49" s="221"/>
      <c r="J49" s="221"/>
      <c r="K49" s="221"/>
      <c r="L49" s="221"/>
      <c r="M49" s="221"/>
      <c r="N49" s="222"/>
      <c r="O49" s="223"/>
      <c r="P49" s="223"/>
    </row>
    <row r="50" spans="1:16" s="190" customFormat="1" ht="21.75" customHeight="1">
      <c r="A50" s="318"/>
      <c r="B50" s="228" t="s">
        <v>324</v>
      </c>
      <c r="C50" s="203"/>
      <c r="D50" s="203"/>
      <c r="E50" s="203"/>
      <c r="F50" s="221"/>
      <c r="G50" s="221"/>
      <c r="H50" s="221"/>
      <c r="I50" s="221"/>
      <c r="J50" s="221"/>
      <c r="K50" s="221"/>
      <c r="L50" s="221"/>
      <c r="M50" s="221"/>
      <c r="N50" s="222"/>
      <c r="O50" s="223"/>
      <c r="P50" s="223"/>
    </row>
    <row r="51" spans="1:16" s="190" customFormat="1" ht="19.5" customHeight="1">
      <c r="A51" s="318"/>
      <c r="B51" s="228" t="s">
        <v>325</v>
      </c>
      <c r="C51" s="203"/>
      <c r="D51" s="203"/>
      <c r="E51" s="203"/>
      <c r="F51" s="221"/>
      <c r="G51" s="221"/>
      <c r="H51" s="221"/>
      <c r="I51" s="221"/>
      <c r="J51" s="221"/>
      <c r="K51" s="221"/>
      <c r="L51" s="221"/>
      <c r="M51" s="221"/>
      <c r="N51" s="222"/>
      <c r="O51" s="223"/>
      <c r="P51" s="223"/>
    </row>
    <row r="52" spans="1:16" s="190" customFormat="1" ht="20.25" customHeight="1">
      <c r="A52" s="318"/>
      <c r="B52" s="229" t="s">
        <v>326</v>
      </c>
      <c r="C52" s="212"/>
      <c r="D52" s="212"/>
      <c r="E52" s="212"/>
      <c r="F52" s="226"/>
      <c r="G52" s="226"/>
      <c r="H52" s="226"/>
      <c r="I52" s="226"/>
      <c r="J52" s="226"/>
      <c r="K52" s="226"/>
      <c r="L52" s="226"/>
      <c r="M52" s="226"/>
      <c r="N52" s="227"/>
      <c r="O52" s="223"/>
      <c r="P52" s="223"/>
    </row>
    <row r="53" spans="1:16" s="190" customFormat="1" ht="37.5" customHeight="1">
      <c r="A53" s="186">
        <v>41</v>
      </c>
      <c r="B53" s="215" t="s">
        <v>327</v>
      </c>
      <c r="C53" s="230">
        <f>(C44-C49)/C7*100</f>
        <v>8.472803347280335</v>
      </c>
      <c r="D53" s="230">
        <f>(D44-D49)/D7*100</f>
        <v>9.753831862517417</v>
      </c>
      <c r="E53" s="230">
        <f>(E44-E49)/E7*100</f>
        <v>10.607786901347582</v>
      </c>
      <c r="F53" s="230">
        <f>(F44-F49)/F7*100</f>
        <v>9.313877677739832</v>
      </c>
      <c r="G53" s="231"/>
      <c r="H53" s="231"/>
      <c r="I53" s="231"/>
      <c r="J53" s="231"/>
      <c r="K53" s="231"/>
      <c r="L53" s="231"/>
      <c r="M53" s="231"/>
      <c r="N53" s="231"/>
      <c r="O53" s="223"/>
      <c r="P53" s="223"/>
    </row>
    <row r="54" spans="2:3" ht="14.25">
      <c r="B54" s="232" t="s">
        <v>328</v>
      </c>
      <c r="C54" s="233"/>
    </row>
    <row r="55" spans="2:3" ht="14.25">
      <c r="B55" s="232" t="s">
        <v>329</v>
      </c>
      <c r="C55" s="233"/>
    </row>
    <row r="56" spans="2:3" ht="14.25">
      <c r="B56" s="234" t="s">
        <v>330</v>
      </c>
      <c r="C56" s="233"/>
    </row>
    <row r="57" spans="2:3" ht="11.25" customHeight="1">
      <c r="B57" s="235"/>
      <c r="C57" s="233"/>
    </row>
    <row r="58" spans="4:13" ht="21" customHeight="1">
      <c r="D58" s="319"/>
      <c r="E58" s="319"/>
      <c r="F58" s="236"/>
      <c r="G58" s="236"/>
      <c r="H58" s="236"/>
      <c r="I58" s="236"/>
      <c r="J58" s="236"/>
      <c r="K58" s="236"/>
      <c r="L58" s="236"/>
      <c r="M58" s="236"/>
    </row>
  </sheetData>
  <sheetProtection/>
  <mergeCells count="11">
    <mergeCell ref="D58:E58"/>
    <mergeCell ref="A4:A5"/>
    <mergeCell ref="B4:B5"/>
    <mergeCell ref="C4:D4"/>
    <mergeCell ref="E4:N4"/>
    <mergeCell ref="B1:D1"/>
    <mergeCell ref="E1:N1"/>
    <mergeCell ref="B2:E2"/>
    <mergeCell ref="E3:N3"/>
    <mergeCell ref="A39:A42"/>
    <mergeCell ref="A49:A52"/>
  </mergeCells>
  <printOptions/>
  <pageMargins left="1.0631944444444446" right="0.5118055555555556" top="0.7479166666666667" bottom="0.47222222222222227" header="0.5118055555555556" footer="0.5118055555555556"/>
  <pageSetup horizontalDpi="300" verticalDpi="300" orientation="landscape" paperSize="9" scale="55"/>
  <rowBreaks count="1" manualBreakCount="1">
    <brk id="29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="75" zoomScaleNormal="75" zoomScaleSheetLayoutView="75" zoomScalePageLayoutView="0" workbookViewId="0" topLeftCell="A10">
      <selection activeCell="F13" sqref="F13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59" customWidth="1"/>
    <col min="5" max="5" width="60.28125" style="0" customWidth="1"/>
    <col min="6" max="6" width="22.140625" style="0" customWidth="1"/>
  </cols>
  <sheetData>
    <row r="2" spans="2:6" ht="69" customHeight="1">
      <c r="B2" s="38"/>
      <c r="C2" s="38"/>
      <c r="D2" s="38"/>
      <c r="E2" s="38"/>
      <c r="F2" s="60" t="s">
        <v>105</v>
      </c>
    </row>
    <row r="3" spans="2:6" ht="18" customHeight="1">
      <c r="B3" s="38"/>
      <c r="C3" s="38"/>
      <c r="D3" s="38"/>
      <c r="E3" s="38"/>
      <c r="F3" s="40"/>
    </row>
    <row r="4" spans="2:6" ht="77.25" customHeight="1">
      <c r="B4" s="38"/>
      <c r="C4" s="38"/>
      <c r="D4" s="290" t="s">
        <v>106</v>
      </c>
      <c r="E4" s="290"/>
      <c r="F4" s="290"/>
    </row>
    <row r="5" spans="2:6" ht="12" customHeight="1">
      <c r="B5" s="38"/>
      <c r="C5" s="38"/>
      <c r="D5" s="61"/>
      <c r="E5" s="62"/>
      <c r="F5" s="62"/>
    </row>
    <row r="6" spans="2:6" ht="12" customHeight="1">
      <c r="B6" s="38"/>
      <c r="C6" s="38"/>
      <c r="D6" s="61"/>
      <c r="E6" s="62"/>
      <c r="F6" s="62"/>
    </row>
    <row r="8" spans="2:6" ht="36" customHeight="1">
      <c r="B8" s="5" t="s">
        <v>3</v>
      </c>
      <c r="C8" s="5" t="s">
        <v>107</v>
      </c>
      <c r="D8" s="5" t="s">
        <v>5</v>
      </c>
      <c r="E8" s="6" t="s">
        <v>6</v>
      </c>
      <c r="F8" s="6" t="s">
        <v>100</v>
      </c>
    </row>
    <row r="9" spans="2:6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2:6" ht="42" customHeight="1">
      <c r="B10" s="63">
        <v>756</v>
      </c>
      <c r="C10" s="64"/>
      <c r="D10" s="65"/>
      <c r="E10" s="66" t="s">
        <v>43</v>
      </c>
      <c r="F10" s="67">
        <f>SUM(F11)</f>
        <v>380000</v>
      </c>
    </row>
    <row r="11" spans="2:6" ht="24.75" customHeight="1">
      <c r="B11" s="68"/>
      <c r="C11" s="69">
        <v>75618</v>
      </c>
      <c r="D11" s="69"/>
      <c r="E11" s="66" t="s">
        <v>108</v>
      </c>
      <c r="F11" s="28">
        <f>SUM(F12)</f>
        <v>380000</v>
      </c>
    </row>
    <row r="12" spans="2:6" ht="16.5" customHeight="1">
      <c r="B12" s="70"/>
      <c r="C12" s="71"/>
      <c r="D12" s="72">
        <v>480</v>
      </c>
      <c r="E12" s="73" t="s">
        <v>73</v>
      </c>
      <c r="F12" s="74">
        <v>380000</v>
      </c>
    </row>
  </sheetData>
  <sheetProtection/>
  <mergeCells count="1">
    <mergeCell ref="D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SheetLayoutView="75" zoomScalePageLayoutView="0" workbookViewId="0" topLeftCell="B7">
      <selection activeCell="E19" sqref="E19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0.8515625" style="0" customWidth="1"/>
    <col min="5" max="5" width="81.8515625" style="0" customWidth="1"/>
    <col min="6" max="6" width="17.7109375" style="0" customWidth="1"/>
  </cols>
  <sheetData>
    <row r="1" spans="1:6" ht="66" customHeight="1">
      <c r="A1" s="59"/>
      <c r="B1" s="1"/>
      <c r="C1" s="1"/>
      <c r="D1" s="1"/>
      <c r="E1" s="75" t="s">
        <v>109</v>
      </c>
      <c r="F1" s="3"/>
    </row>
    <row r="2" spans="2:6" ht="78.75" customHeight="1">
      <c r="B2" s="290" t="s">
        <v>110</v>
      </c>
      <c r="C2" s="290"/>
      <c r="D2" s="290"/>
      <c r="E2" s="290"/>
      <c r="F2" s="3"/>
    </row>
    <row r="3" spans="2:6" ht="12" customHeight="1">
      <c r="B3" s="3"/>
      <c r="C3" s="3"/>
      <c r="D3" s="3"/>
      <c r="E3" s="3"/>
      <c r="F3" s="3"/>
    </row>
    <row r="4" spans="2:6" ht="17.25" customHeight="1">
      <c r="B4" s="293" t="s">
        <v>2</v>
      </c>
      <c r="C4" s="293"/>
      <c r="D4" s="293"/>
      <c r="E4" s="293"/>
      <c r="F4" s="3"/>
    </row>
    <row r="5" spans="2:6" ht="36" customHeight="1">
      <c r="B5" s="76" t="s">
        <v>3</v>
      </c>
      <c r="C5" s="77" t="s">
        <v>4</v>
      </c>
      <c r="D5" s="77" t="s">
        <v>5</v>
      </c>
      <c r="E5" s="78" t="s">
        <v>6</v>
      </c>
      <c r="F5" s="79" t="s">
        <v>100</v>
      </c>
    </row>
    <row r="6" spans="2:6" ht="15">
      <c r="B6" s="80">
        <v>1</v>
      </c>
      <c r="C6" s="80">
        <v>2</v>
      </c>
      <c r="D6" s="80">
        <v>3</v>
      </c>
      <c r="E6" s="80">
        <v>4</v>
      </c>
      <c r="F6" s="80">
        <v>5</v>
      </c>
    </row>
    <row r="7" spans="2:6" ht="15">
      <c r="B7" s="81">
        <v>750</v>
      </c>
      <c r="C7" s="82"/>
      <c r="D7" s="83"/>
      <c r="E7" s="84" t="s">
        <v>35</v>
      </c>
      <c r="F7" s="85">
        <f>SUM(F8)</f>
        <v>58000</v>
      </c>
    </row>
    <row r="8" spans="2:6" ht="18" customHeight="1">
      <c r="B8" s="81"/>
      <c r="C8" s="82">
        <v>75011</v>
      </c>
      <c r="D8" s="83"/>
      <c r="E8" s="84" t="s">
        <v>36</v>
      </c>
      <c r="F8" s="85">
        <f>SUM(F9)</f>
        <v>58000</v>
      </c>
    </row>
    <row r="9" spans="2:6" ht="30.75" customHeight="1">
      <c r="B9" s="81"/>
      <c r="C9" s="82"/>
      <c r="D9" s="83">
        <v>2010</v>
      </c>
      <c r="E9" s="84" t="s">
        <v>37</v>
      </c>
      <c r="F9" s="85">
        <v>58000</v>
      </c>
    </row>
    <row r="10" spans="2:6" ht="30" customHeight="1">
      <c r="B10" s="81">
        <v>751</v>
      </c>
      <c r="C10" s="82"/>
      <c r="D10" s="83"/>
      <c r="E10" s="84" t="s">
        <v>41</v>
      </c>
      <c r="F10" s="85">
        <f>SUM(F11)</f>
        <v>576</v>
      </c>
    </row>
    <row r="11" spans="2:6" ht="15.75" customHeight="1">
      <c r="B11" s="81"/>
      <c r="C11" s="82">
        <v>75101</v>
      </c>
      <c r="D11" s="83"/>
      <c r="E11" s="84" t="s">
        <v>42</v>
      </c>
      <c r="F11" s="85">
        <f>SUM(F12)</f>
        <v>576</v>
      </c>
    </row>
    <row r="12" spans="2:6" ht="31.5" customHeight="1">
      <c r="B12" s="81"/>
      <c r="C12" s="82"/>
      <c r="D12" s="83">
        <v>2010</v>
      </c>
      <c r="E12" s="84" t="s">
        <v>37</v>
      </c>
      <c r="F12" s="85">
        <v>576</v>
      </c>
    </row>
    <row r="13" spans="2:6" ht="15">
      <c r="B13" s="81">
        <v>852</v>
      </c>
      <c r="C13" s="82"/>
      <c r="D13" s="83"/>
      <c r="E13" s="86" t="s">
        <v>85</v>
      </c>
      <c r="F13" s="85">
        <f>SUM(F14+F16+F18)</f>
        <v>922000</v>
      </c>
    </row>
    <row r="14" spans="2:6" ht="30">
      <c r="B14" s="81"/>
      <c r="C14" s="82">
        <v>85212</v>
      </c>
      <c r="D14" s="83"/>
      <c r="E14" s="84" t="s">
        <v>86</v>
      </c>
      <c r="F14" s="85">
        <f>SUM(F15)</f>
        <v>856000</v>
      </c>
    </row>
    <row r="15" spans="2:6" ht="30">
      <c r="B15" s="81"/>
      <c r="C15" s="82"/>
      <c r="D15" s="83">
        <v>2010</v>
      </c>
      <c r="E15" s="84" t="s">
        <v>37</v>
      </c>
      <c r="F15" s="85">
        <v>856000</v>
      </c>
    </row>
    <row r="16" spans="2:6" ht="30.75" customHeight="1">
      <c r="B16" s="81"/>
      <c r="C16" s="82">
        <v>85213</v>
      </c>
      <c r="D16" s="83"/>
      <c r="E16" s="84" t="s">
        <v>87</v>
      </c>
      <c r="F16" s="85">
        <f>SUM(F17)</f>
        <v>9000</v>
      </c>
    </row>
    <row r="17" spans="2:6" ht="33" customHeight="1">
      <c r="B17" s="81"/>
      <c r="C17" s="82"/>
      <c r="D17" s="83">
        <v>2010</v>
      </c>
      <c r="E17" s="84" t="s">
        <v>37</v>
      </c>
      <c r="F17" s="85">
        <v>9000</v>
      </c>
    </row>
    <row r="18" spans="2:6" ht="18" customHeight="1">
      <c r="B18" s="81"/>
      <c r="C18" s="82">
        <v>85214</v>
      </c>
      <c r="D18" s="83"/>
      <c r="E18" s="84" t="s">
        <v>88</v>
      </c>
      <c r="F18" s="85">
        <f>SUM(F19)</f>
        <v>57000</v>
      </c>
    </row>
    <row r="19" spans="2:6" ht="30.75" customHeight="1">
      <c r="B19" s="81"/>
      <c r="C19" s="82"/>
      <c r="D19" s="83">
        <v>2010</v>
      </c>
      <c r="E19" s="84" t="s">
        <v>37</v>
      </c>
      <c r="F19" s="85">
        <v>57000</v>
      </c>
    </row>
    <row r="20" spans="2:6" ht="15.75">
      <c r="B20" s="294" t="s">
        <v>97</v>
      </c>
      <c r="C20" s="294"/>
      <c r="D20" s="294"/>
      <c r="E20" s="294"/>
      <c r="F20" s="87">
        <f>SUM(F7+F10+F13)</f>
        <v>980576</v>
      </c>
    </row>
    <row r="23" ht="12.75">
      <c r="F23" s="37">
        <f>SUM(F7:F19)/3</f>
        <v>980576</v>
      </c>
    </row>
  </sheetData>
  <sheetProtection/>
  <mergeCells count="3">
    <mergeCell ref="B2:E2"/>
    <mergeCell ref="B4:E4"/>
    <mergeCell ref="B20:E20"/>
  </mergeCells>
  <printOptions verticalCentered="1"/>
  <pageMargins left="0.8659722222222223" right="0.23611111111111113" top="0.9840277777777778" bottom="0.9840277777777778" header="0.5118055555555556" footer="0.5118055555555556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111</v>
      </c>
    </row>
    <row r="2" spans="2:5" ht="78.75" customHeight="1">
      <c r="B2" s="38"/>
      <c r="C2" s="290" t="s">
        <v>112</v>
      </c>
      <c r="D2" s="290"/>
      <c r="E2" s="290"/>
    </row>
    <row r="3" ht="12" customHeight="1"/>
    <row r="4" spans="2:5" ht="17.25" customHeight="1">
      <c r="B4" s="295" t="s">
        <v>2</v>
      </c>
      <c r="C4" s="295"/>
      <c r="D4" s="295"/>
      <c r="E4" s="295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6" t="s">
        <v>97</v>
      </c>
      <c r="C11" s="296"/>
      <c r="D11" s="296"/>
      <c r="E11" s="94"/>
    </row>
    <row r="13" ht="13.5" customHeight="1"/>
    <row r="14" spans="3:5" ht="12.75">
      <c r="C14" s="4"/>
      <c r="D14" s="4"/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3" spans="3:5" ht="12.75">
      <c r="C23" s="4"/>
      <c r="D23" s="4"/>
      <c r="E23" s="4"/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E1" s="60" t="s">
        <v>113</v>
      </c>
    </row>
    <row r="2" spans="2:5" ht="78.75" customHeight="1">
      <c r="B2" s="38"/>
      <c r="C2" s="290" t="s">
        <v>114</v>
      </c>
      <c r="D2" s="290"/>
      <c r="E2" s="290"/>
    </row>
    <row r="3" ht="12" customHeight="1"/>
    <row r="4" spans="2:5" ht="17.25" customHeight="1">
      <c r="B4" s="295" t="s">
        <v>2</v>
      </c>
      <c r="C4" s="295"/>
      <c r="D4" s="295"/>
      <c r="E4" s="295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6" t="s">
        <v>97</v>
      </c>
      <c r="C11" s="296"/>
      <c r="D11" s="296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115</v>
      </c>
    </row>
    <row r="2" spans="2:5" ht="78.75" customHeight="1">
      <c r="B2" s="38"/>
      <c r="C2" s="290" t="s">
        <v>116</v>
      </c>
      <c r="D2" s="290"/>
      <c r="E2" s="290"/>
    </row>
    <row r="3" ht="12" customHeight="1"/>
    <row r="4" spans="2:5" ht="17.25" customHeight="1">
      <c r="B4" s="295" t="s">
        <v>2</v>
      </c>
      <c r="C4" s="295"/>
      <c r="D4" s="295"/>
      <c r="E4" s="295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296" t="s">
        <v>97</v>
      </c>
      <c r="C11" s="296"/>
      <c r="D11" s="296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0.8515625" style="0" customWidth="1"/>
    <col min="4" max="4" width="11.28125" style="0" customWidth="1"/>
    <col min="5" max="5" width="11.421875" style="0" customWidth="1"/>
    <col min="6" max="6" width="10.7109375" style="0" customWidth="1"/>
    <col min="7" max="7" width="10.00390625" style="0" customWidth="1"/>
    <col min="8" max="8" width="10.28125" style="0" customWidth="1"/>
    <col min="9" max="9" width="9.28125" style="0" customWidth="1"/>
    <col min="10" max="10" width="11.57421875" style="0" customWidth="1"/>
    <col min="11" max="11" width="12.57421875" style="0" customWidth="1"/>
  </cols>
  <sheetData>
    <row r="1" spans="1:11" ht="62.25" customHeight="1">
      <c r="A1" s="95"/>
      <c r="B1" s="95"/>
      <c r="C1" s="95"/>
      <c r="D1" s="95"/>
      <c r="E1" s="95"/>
      <c r="F1" s="95"/>
      <c r="G1" s="95"/>
      <c r="H1" s="95"/>
      <c r="I1" s="95"/>
      <c r="J1" s="301" t="s">
        <v>117</v>
      </c>
      <c r="K1" s="301"/>
    </row>
    <row r="2" spans="1:11" ht="77.25" customHeight="1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96" t="s">
        <v>119</v>
      </c>
    </row>
    <row r="3" spans="1:11" ht="21.75" customHeight="1">
      <c r="A3" s="298" t="s">
        <v>3</v>
      </c>
      <c r="B3" s="298" t="s">
        <v>107</v>
      </c>
      <c r="C3" s="302" t="s">
        <v>6</v>
      </c>
      <c r="D3" s="303" t="s">
        <v>120</v>
      </c>
      <c r="E3" s="297" t="s">
        <v>121</v>
      </c>
      <c r="F3" s="297"/>
      <c r="G3" s="297"/>
      <c r="H3" s="297"/>
      <c r="I3" s="297"/>
      <c r="J3" s="297"/>
      <c r="K3" s="297"/>
    </row>
    <row r="4" spans="1:11" ht="25.5" customHeight="1">
      <c r="A4" s="298"/>
      <c r="B4" s="298"/>
      <c r="C4" s="302"/>
      <c r="D4" s="303"/>
      <c r="E4" s="298" t="s">
        <v>122</v>
      </c>
      <c r="F4" s="298"/>
      <c r="G4" s="298"/>
      <c r="H4" s="298"/>
      <c r="I4" s="298"/>
      <c r="J4" s="298"/>
      <c r="K4" s="299" t="s">
        <v>123</v>
      </c>
    </row>
    <row r="5" spans="1:11" ht="15" customHeight="1">
      <c r="A5" s="298"/>
      <c r="B5" s="298"/>
      <c r="C5" s="302"/>
      <c r="D5" s="303"/>
      <c r="E5" s="298" t="s">
        <v>124</v>
      </c>
      <c r="F5" s="296" t="s">
        <v>125</v>
      </c>
      <c r="G5" s="296"/>
      <c r="H5" s="296"/>
      <c r="I5" s="296"/>
      <c r="J5" s="296"/>
      <c r="K5" s="299"/>
    </row>
    <row r="6" spans="1:11" ht="39.75" customHeight="1">
      <c r="A6" s="298"/>
      <c r="B6" s="298"/>
      <c r="C6" s="302"/>
      <c r="D6" s="303"/>
      <c r="E6" s="298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299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7">
        <v>10</v>
      </c>
    </row>
    <row r="8" spans="1:11" s="13" customFormat="1" ht="12.75">
      <c r="A8" s="98" t="s">
        <v>131</v>
      </c>
      <c r="B8" s="33"/>
      <c r="C8" s="11" t="s">
        <v>132</v>
      </c>
      <c r="D8" s="99">
        <f>SUM(E8+K8)</f>
        <v>13400</v>
      </c>
      <c r="E8" s="99">
        <f>SUM(F8:J8)</f>
        <v>13400</v>
      </c>
      <c r="F8" s="99">
        <f aca="true" t="shared" si="0" ref="F8:K8">SUM(F9)</f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>SUM(J9:J10)</f>
        <v>13400</v>
      </c>
      <c r="K8" s="31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7">SUM(E9+K9)</f>
        <v>3400</v>
      </c>
      <c r="E9" s="103">
        <f aca="true" t="shared" si="2" ref="E9:E76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s="13" customFormat="1" ht="12.75">
      <c r="A11" s="98">
        <v>600</v>
      </c>
      <c r="B11" s="33"/>
      <c r="C11" s="33" t="s">
        <v>13</v>
      </c>
      <c r="D11" s="99">
        <f t="shared" si="1"/>
        <v>3650000</v>
      </c>
      <c r="E11" s="99">
        <f t="shared" si="2"/>
        <v>530000</v>
      </c>
      <c r="F11" s="99">
        <f aca="true" t="shared" si="3" ref="F11:K11">SUM(F12:F13)</f>
        <v>296000</v>
      </c>
      <c r="G11" s="99">
        <f t="shared" si="3"/>
        <v>0</v>
      </c>
      <c r="H11" s="99">
        <f t="shared" si="3"/>
        <v>0</v>
      </c>
      <c r="I11" s="99">
        <f t="shared" si="3"/>
        <v>0</v>
      </c>
      <c r="J11" s="99">
        <f t="shared" si="3"/>
        <v>234000</v>
      </c>
      <c r="K11" s="31">
        <f t="shared" si="3"/>
        <v>3120000</v>
      </c>
    </row>
    <row r="12" spans="1:11" ht="15.75" customHeight="1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s="13" customFormat="1" ht="12.75">
      <c r="A14" s="98">
        <v>630</v>
      </c>
      <c r="B14" s="33"/>
      <c r="C14" s="33" t="s">
        <v>17</v>
      </c>
      <c r="D14" s="99">
        <f t="shared" si="1"/>
        <v>1040000</v>
      </c>
      <c r="E14" s="99">
        <f t="shared" si="2"/>
        <v>1040000</v>
      </c>
      <c r="F14" s="99">
        <f aca="true" t="shared" si="4" ref="F14:K14">SUM(F15)</f>
        <v>0</v>
      </c>
      <c r="G14" s="99">
        <f t="shared" si="4"/>
        <v>0</v>
      </c>
      <c r="H14" s="99">
        <f t="shared" si="4"/>
        <v>0</v>
      </c>
      <c r="I14" s="99">
        <f t="shared" si="4"/>
        <v>0</v>
      </c>
      <c r="J14" s="99">
        <f t="shared" si="4"/>
        <v>1040000</v>
      </c>
      <c r="K14" s="31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s="13" customFormat="1" ht="15" customHeight="1">
      <c r="A16" s="98">
        <v>700</v>
      </c>
      <c r="B16" s="33"/>
      <c r="C16" s="33" t="s">
        <v>21</v>
      </c>
      <c r="D16" s="99">
        <f t="shared" si="1"/>
        <v>6900000</v>
      </c>
      <c r="E16" s="99">
        <f t="shared" si="2"/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99">
        <f>SUM(I17:I18)</f>
        <v>0</v>
      </c>
      <c r="J16" s="99">
        <f>SUM(J17:J18)</f>
        <v>0</v>
      </c>
      <c r="K16" s="31">
        <f>SUM(K17+K18)</f>
        <v>6900000</v>
      </c>
    </row>
    <row r="17" spans="1:11" ht="22.5" customHeight="1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s="13" customFormat="1" ht="12.75">
      <c r="A19" s="98" t="s">
        <v>137</v>
      </c>
      <c r="B19" s="33"/>
      <c r="C19" s="33" t="s">
        <v>138</v>
      </c>
      <c r="D19" s="99">
        <f t="shared" si="1"/>
        <v>850000</v>
      </c>
      <c r="E19" s="99">
        <f t="shared" si="2"/>
        <v>0</v>
      </c>
      <c r="F19" s="99"/>
      <c r="G19" s="99"/>
      <c r="H19" s="99"/>
      <c r="I19" s="99"/>
      <c r="J19" s="99">
        <f>SUM(J20)</f>
        <v>0</v>
      </c>
      <c r="K19" s="31">
        <f>SUM(K20)</f>
        <v>850000</v>
      </c>
    </row>
    <row r="20" spans="1:11" ht="25.5" customHeight="1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s="13" customFormat="1" ht="12.75">
      <c r="A21" s="98">
        <v>750</v>
      </c>
      <c r="B21" s="33"/>
      <c r="C21" s="33" t="s">
        <v>35</v>
      </c>
      <c r="D21" s="99">
        <f t="shared" si="1"/>
        <v>2454405</v>
      </c>
      <c r="E21" s="99">
        <f t="shared" si="2"/>
        <v>2394405</v>
      </c>
      <c r="F21" s="99">
        <f aca="true" t="shared" si="5" ref="F21:K21">SUM(F22:F24)</f>
        <v>1662000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732405</v>
      </c>
      <c r="K21" s="31">
        <f t="shared" si="5"/>
        <v>60000</v>
      </c>
    </row>
    <row r="22" spans="1:11" ht="12.75">
      <c r="A22" s="100"/>
      <c r="B22" s="91">
        <v>75011</v>
      </c>
      <c r="C22" s="91" t="s">
        <v>36</v>
      </c>
      <c r="D22" s="103">
        <f t="shared" si="1"/>
        <v>58000</v>
      </c>
      <c r="E22" s="103">
        <f t="shared" si="2"/>
        <v>58000</v>
      </c>
      <c r="F22" s="103">
        <v>50000</v>
      </c>
      <c r="G22" s="103"/>
      <c r="H22" s="103"/>
      <c r="I22" s="103"/>
      <c r="J22" s="103">
        <v>8000</v>
      </c>
      <c r="K22" s="28"/>
    </row>
    <row r="23" spans="1:11" ht="12.75">
      <c r="A23" s="100"/>
      <c r="B23" s="91">
        <v>75022</v>
      </c>
      <c r="C23" s="91" t="s">
        <v>140</v>
      </c>
      <c r="D23" s="103">
        <f t="shared" si="1"/>
        <v>140000</v>
      </c>
      <c r="E23" s="103">
        <f t="shared" si="2"/>
        <v>140000</v>
      </c>
      <c r="F23" s="103"/>
      <c r="G23" s="103"/>
      <c r="H23" s="103"/>
      <c r="I23" s="103"/>
      <c r="J23" s="103">
        <v>140000</v>
      </c>
      <c r="K23" s="28"/>
    </row>
    <row r="24" spans="1:11" ht="12.75">
      <c r="A24" s="100"/>
      <c r="B24" s="91">
        <v>75023</v>
      </c>
      <c r="C24" s="91" t="s">
        <v>102</v>
      </c>
      <c r="D24" s="103">
        <f t="shared" si="1"/>
        <v>2256405</v>
      </c>
      <c r="E24" s="103">
        <f t="shared" si="2"/>
        <v>2196405</v>
      </c>
      <c r="F24" s="103">
        <v>1612000</v>
      </c>
      <c r="G24" s="103"/>
      <c r="H24" s="103"/>
      <c r="I24" s="103"/>
      <c r="J24" s="103">
        <v>584405</v>
      </c>
      <c r="K24" s="28">
        <v>60000</v>
      </c>
    </row>
    <row r="25" spans="1:11" s="13" customFormat="1" ht="39" customHeight="1">
      <c r="A25" s="98">
        <v>751</v>
      </c>
      <c r="B25" s="33"/>
      <c r="C25" s="11" t="s">
        <v>41</v>
      </c>
      <c r="D25" s="99">
        <f t="shared" si="1"/>
        <v>576</v>
      </c>
      <c r="E25" s="99">
        <f t="shared" si="2"/>
        <v>576</v>
      </c>
      <c r="F25" s="99">
        <f aca="true" t="shared" si="6" ref="F25:K25">SUM(F26)</f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576</v>
      </c>
      <c r="K25" s="31">
        <f t="shared" si="6"/>
        <v>0</v>
      </c>
    </row>
    <row r="26" spans="1:11" ht="38.25">
      <c r="A26" s="100"/>
      <c r="B26" s="91">
        <v>75101</v>
      </c>
      <c r="C26" s="102" t="s">
        <v>41</v>
      </c>
      <c r="D26" s="103">
        <f t="shared" si="1"/>
        <v>576</v>
      </c>
      <c r="E26" s="103">
        <f t="shared" si="2"/>
        <v>576</v>
      </c>
      <c r="F26" s="103"/>
      <c r="G26" s="103"/>
      <c r="H26" s="103"/>
      <c r="I26" s="103"/>
      <c r="J26" s="103">
        <v>576</v>
      </c>
      <c r="K26" s="28"/>
    </row>
    <row r="27" spans="1:11" s="13" customFormat="1" ht="25.5">
      <c r="A27" s="98">
        <v>754</v>
      </c>
      <c r="B27" s="33"/>
      <c r="C27" s="11" t="s">
        <v>141</v>
      </c>
      <c r="D27" s="99">
        <f t="shared" si="1"/>
        <v>892353</v>
      </c>
      <c r="E27" s="99">
        <f t="shared" si="2"/>
        <v>792353</v>
      </c>
      <c r="F27" s="99">
        <f aca="true" t="shared" si="7" ref="F27:K27">SUM(F28:F34)</f>
        <v>307353</v>
      </c>
      <c r="G27" s="99">
        <f t="shared" si="7"/>
        <v>0</v>
      </c>
      <c r="H27" s="99">
        <f t="shared" si="7"/>
        <v>0</v>
      </c>
      <c r="I27" s="99">
        <f t="shared" si="7"/>
        <v>0</v>
      </c>
      <c r="J27" s="99">
        <f t="shared" si="7"/>
        <v>485000</v>
      </c>
      <c r="K27" s="31">
        <f t="shared" si="7"/>
        <v>100000</v>
      </c>
    </row>
    <row r="28" spans="1:11" ht="12.75">
      <c r="A28" s="100"/>
      <c r="B28" s="91">
        <v>75403</v>
      </c>
      <c r="C28" s="91" t="s">
        <v>142</v>
      </c>
      <c r="D28" s="103">
        <f t="shared" si="1"/>
        <v>70000</v>
      </c>
      <c r="E28" s="103">
        <f t="shared" si="2"/>
        <v>70000</v>
      </c>
      <c r="F28" s="103"/>
      <c r="G28" s="103"/>
      <c r="H28" s="103"/>
      <c r="I28" s="103"/>
      <c r="J28" s="103">
        <v>70000</v>
      </c>
      <c r="K28" s="28"/>
    </row>
    <row r="29" spans="1:11" ht="12.75">
      <c r="A29" s="100"/>
      <c r="B29" s="91">
        <v>75405</v>
      </c>
      <c r="C29" s="102" t="s">
        <v>143</v>
      </c>
      <c r="D29" s="103">
        <f t="shared" si="1"/>
        <v>70000</v>
      </c>
      <c r="E29" s="103">
        <f t="shared" si="2"/>
        <v>70000</v>
      </c>
      <c r="F29" s="103"/>
      <c r="G29" s="103"/>
      <c r="H29" s="103"/>
      <c r="I29" s="103"/>
      <c r="J29" s="103">
        <v>70000</v>
      </c>
      <c r="K29" s="28"/>
    </row>
    <row r="30" spans="1:11" ht="12.75">
      <c r="A30" s="100"/>
      <c r="B30" s="91">
        <v>75406</v>
      </c>
      <c r="C30" s="91" t="s">
        <v>144</v>
      </c>
      <c r="D30" s="103">
        <f t="shared" si="1"/>
        <v>5000</v>
      </c>
      <c r="E30" s="103">
        <f t="shared" si="2"/>
        <v>5000</v>
      </c>
      <c r="F30" s="103"/>
      <c r="G30" s="103"/>
      <c r="H30" s="103"/>
      <c r="I30" s="103"/>
      <c r="J30" s="103">
        <v>5000</v>
      </c>
      <c r="K30" s="28"/>
    </row>
    <row r="31" spans="1:11" ht="12.75">
      <c r="A31" s="100"/>
      <c r="B31" s="91">
        <v>75412</v>
      </c>
      <c r="C31" s="102" t="s">
        <v>145</v>
      </c>
      <c r="D31" s="103">
        <f t="shared" si="1"/>
        <v>210853</v>
      </c>
      <c r="E31" s="103">
        <f t="shared" si="2"/>
        <v>110853</v>
      </c>
      <c r="F31" s="103">
        <v>60853</v>
      </c>
      <c r="G31" s="103"/>
      <c r="H31" s="103"/>
      <c r="I31" s="103"/>
      <c r="J31" s="103">
        <v>50000</v>
      </c>
      <c r="K31" s="28">
        <v>100000</v>
      </c>
    </row>
    <row r="32" spans="1:11" ht="12.75">
      <c r="A32" s="100"/>
      <c r="B32" s="91">
        <v>75414</v>
      </c>
      <c r="C32" s="91" t="s">
        <v>146</v>
      </c>
      <c r="D32" s="103">
        <f t="shared" si="1"/>
        <v>5000</v>
      </c>
      <c r="E32" s="103">
        <f t="shared" si="2"/>
        <v>5000</v>
      </c>
      <c r="F32" s="103"/>
      <c r="G32" s="103"/>
      <c r="H32" s="103"/>
      <c r="I32" s="103"/>
      <c r="J32" s="103">
        <v>5000</v>
      </c>
      <c r="K32" s="28"/>
    </row>
    <row r="33" spans="1:11" ht="25.5">
      <c r="A33" s="100"/>
      <c r="B33" s="91">
        <v>75415</v>
      </c>
      <c r="C33" s="102" t="s">
        <v>147</v>
      </c>
      <c r="D33" s="103">
        <f t="shared" si="1"/>
        <v>250000</v>
      </c>
      <c r="E33" s="103">
        <f t="shared" si="2"/>
        <v>250000</v>
      </c>
      <c r="F33" s="103"/>
      <c r="G33" s="103"/>
      <c r="H33" s="103"/>
      <c r="I33" s="103"/>
      <c r="J33" s="103">
        <v>250000</v>
      </c>
      <c r="K33" s="28"/>
    </row>
    <row r="34" spans="1:11" ht="12.75">
      <c r="A34" s="100"/>
      <c r="B34" s="91">
        <v>75416</v>
      </c>
      <c r="C34" s="91" t="s">
        <v>148</v>
      </c>
      <c r="D34" s="103">
        <f t="shared" si="1"/>
        <v>281500</v>
      </c>
      <c r="E34" s="103">
        <f t="shared" si="2"/>
        <v>281500</v>
      </c>
      <c r="F34" s="103">
        <v>246500</v>
      </c>
      <c r="G34" s="103"/>
      <c r="H34" s="103"/>
      <c r="I34" s="103"/>
      <c r="J34" s="103">
        <v>35000</v>
      </c>
      <c r="K34" s="28"/>
    </row>
    <row r="35" spans="1:11" s="13" customFormat="1" ht="76.5">
      <c r="A35" s="98">
        <v>756</v>
      </c>
      <c r="B35" s="33"/>
      <c r="C35" s="11" t="s">
        <v>43</v>
      </c>
      <c r="D35" s="99">
        <f t="shared" si="1"/>
        <v>120000</v>
      </c>
      <c r="E35" s="99">
        <f t="shared" si="2"/>
        <v>120000</v>
      </c>
      <c r="F35" s="99">
        <f aca="true" t="shared" si="8" ref="F35:K35">SUM(F36)</f>
        <v>0</v>
      </c>
      <c r="G35" s="99">
        <f t="shared" si="8"/>
        <v>0</v>
      </c>
      <c r="H35" s="99">
        <f t="shared" si="8"/>
        <v>0</v>
      </c>
      <c r="I35" s="99">
        <f t="shared" si="8"/>
        <v>0</v>
      </c>
      <c r="J35" s="99">
        <f>SUM(J36)</f>
        <v>120000</v>
      </c>
      <c r="K35" s="31">
        <f t="shared" si="8"/>
        <v>0</v>
      </c>
    </row>
    <row r="36" spans="1:11" ht="38.25">
      <c r="A36" s="100"/>
      <c r="B36" s="91">
        <v>75647</v>
      </c>
      <c r="C36" s="102" t="s">
        <v>149</v>
      </c>
      <c r="D36" s="103">
        <f t="shared" si="1"/>
        <v>120000</v>
      </c>
      <c r="E36" s="103">
        <f t="shared" si="2"/>
        <v>120000</v>
      </c>
      <c r="F36" s="103"/>
      <c r="G36" s="103"/>
      <c r="H36" s="103"/>
      <c r="I36" s="103"/>
      <c r="J36" s="103">
        <v>120000</v>
      </c>
      <c r="K36" s="28"/>
    </row>
    <row r="37" spans="1:11" s="13" customFormat="1" ht="12.75">
      <c r="A37" s="98">
        <v>757</v>
      </c>
      <c r="B37" s="33"/>
      <c r="C37" s="11" t="s">
        <v>150</v>
      </c>
      <c r="D37" s="99">
        <f t="shared" si="1"/>
        <v>300000</v>
      </c>
      <c r="E37" s="99">
        <f t="shared" si="2"/>
        <v>300000</v>
      </c>
      <c r="F37" s="99">
        <f aca="true" t="shared" si="9" ref="F37:K37">SUM(F38)</f>
        <v>0</v>
      </c>
      <c r="G37" s="99">
        <f t="shared" si="9"/>
        <v>0</v>
      </c>
      <c r="H37" s="99">
        <f t="shared" si="9"/>
        <v>300000</v>
      </c>
      <c r="I37" s="99">
        <f t="shared" si="9"/>
        <v>0</v>
      </c>
      <c r="J37" s="99">
        <f t="shared" si="9"/>
        <v>0</v>
      </c>
      <c r="K37" s="31">
        <f t="shared" si="9"/>
        <v>0</v>
      </c>
    </row>
    <row r="38" spans="1:11" ht="38.25">
      <c r="A38" s="100"/>
      <c r="B38" s="91">
        <v>75702</v>
      </c>
      <c r="C38" s="102" t="s">
        <v>151</v>
      </c>
      <c r="D38" s="103">
        <f t="shared" si="1"/>
        <v>300000</v>
      </c>
      <c r="E38" s="103">
        <f t="shared" si="2"/>
        <v>300000</v>
      </c>
      <c r="F38" s="103"/>
      <c r="G38" s="103"/>
      <c r="H38" s="103">
        <v>300000</v>
      </c>
      <c r="I38" s="103"/>
      <c r="J38" s="103"/>
      <c r="K38" s="28"/>
    </row>
    <row r="39" spans="1:11" s="13" customFormat="1" ht="12.75">
      <c r="A39" s="98">
        <v>758</v>
      </c>
      <c r="B39" s="33"/>
      <c r="C39" s="11" t="s">
        <v>79</v>
      </c>
      <c r="D39" s="99">
        <f t="shared" si="1"/>
        <v>1442045</v>
      </c>
      <c r="E39" s="99">
        <f t="shared" si="2"/>
        <v>1442045</v>
      </c>
      <c r="F39" s="99">
        <f aca="true" t="shared" si="10" ref="F39:K39">SUM(F40:F41)</f>
        <v>0</v>
      </c>
      <c r="G39" s="99">
        <f t="shared" si="10"/>
        <v>0</v>
      </c>
      <c r="H39" s="99">
        <f t="shared" si="10"/>
        <v>0</v>
      </c>
      <c r="I39" s="99">
        <f t="shared" si="10"/>
        <v>0</v>
      </c>
      <c r="J39" s="99">
        <f t="shared" si="10"/>
        <v>1442045</v>
      </c>
      <c r="K39" s="31">
        <f t="shared" si="10"/>
        <v>0</v>
      </c>
    </row>
    <row r="40" spans="1:11" ht="25.5">
      <c r="A40" s="100"/>
      <c r="B40" s="91">
        <v>75831</v>
      </c>
      <c r="C40" s="102" t="s">
        <v>152</v>
      </c>
      <c r="D40" s="103">
        <f t="shared" si="1"/>
        <v>1237045</v>
      </c>
      <c r="E40" s="103">
        <f t="shared" si="2"/>
        <v>1237045</v>
      </c>
      <c r="F40" s="103"/>
      <c r="G40" s="103"/>
      <c r="H40" s="103"/>
      <c r="I40" s="103"/>
      <c r="J40" s="103">
        <v>1237045</v>
      </c>
      <c r="K40" s="28"/>
    </row>
    <row r="41" spans="1:11" ht="12.75">
      <c r="A41" s="100"/>
      <c r="B41" s="91">
        <v>75818</v>
      </c>
      <c r="C41" s="102" t="s">
        <v>153</v>
      </c>
      <c r="D41" s="103">
        <f t="shared" si="1"/>
        <v>205000</v>
      </c>
      <c r="E41" s="103">
        <f t="shared" si="2"/>
        <v>205000</v>
      </c>
      <c r="F41" s="103"/>
      <c r="G41" s="103"/>
      <c r="H41" s="103"/>
      <c r="I41" s="103"/>
      <c r="J41" s="103">
        <v>205000</v>
      </c>
      <c r="K41" s="28"/>
    </row>
    <row r="42" spans="1:11" s="13" customFormat="1" ht="12.75">
      <c r="A42" s="98">
        <v>801</v>
      </c>
      <c r="B42" s="33"/>
      <c r="C42" s="11" t="s">
        <v>82</v>
      </c>
      <c r="D42" s="99">
        <f t="shared" si="1"/>
        <v>6022500</v>
      </c>
      <c r="E42" s="99">
        <f t="shared" si="2"/>
        <v>4522500</v>
      </c>
      <c r="F42" s="99">
        <f aca="true" t="shared" si="11" ref="F42:K42">SUM(F43:F47)</f>
        <v>2320500</v>
      </c>
      <c r="G42" s="99">
        <f t="shared" si="11"/>
        <v>1313000</v>
      </c>
      <c r="H42" s="99">
        <f t="shared" si="11"/>
        <v>0</v>
      </c>
      <c r="I42" s="99">
        <f t="shared" si="11"/>
        <v>0</v>
      </c>
      <c r="J42" s="99">
        <f t="shared" si="11"/>
        <v>889000</v>
      </c>
      <c r="K42" s="31">
        <f t="shared" si="11"/>
        <v>1500000</v>
      </c>
    </row>
    <row r="43" spans="1:11" ht="12.75">
      <c r="A43" s="100"/>
      <c r="B43" s="91">
        <v>80101</v>
      </c>
      <c r="C43" s="102" t="s">
        <v>83</v>
      </c>
      <c r="D43" s="103">
        <f t="shared" si="1"/>
        <v>4484000</v>
      </c>
      <c r="E43" s="103">
        <f t="shared" si="2"/>
        <v>2984000</v>
      </c>
      <c r="F43" s="103">
        <v>1514000</v>
      </c>
      <c r="G43" s="103">
        <v>820000</v>
      </c>
      <c r="H43" s="103"/>
      <c r="I43" s="103"/>
      <c r="J43" s="103">
        <v>650000</v>
      </c>
      <c r="K43" s="28">
        <v>1500000</v>
      </c>
    </row>
    <row r="44" spans="1:11" ht="12.75">
      <c r="A44" s="100"/>
      <c r="B44" s="91">
        <v>80104</v>
      </c>
      <c r="C44" s="102" t="s">
        <v>154</v>
      </c>
      <c r="D44" s="103">
        <f t="shared" si="1"/>
        <v>443500</v>
      </c>
      <c r="E44" s="103">
        <f t="shared" si="2"/>
        <v>443500</v>
      </c>
      <c r="F44" s="103">
        <v>203500</v>
      </c>
      <c r="G44" s="103">
        <v>200000</v>
      </c>
      <c r="H44" s="103"/>
      <c r="I44" s="103"/>
      <c r="J44" s="103">
        <v>40000</v>
      </c>
      <c r="K44" s="28"/>
    </row>
    <row r="45" spans="1:11" ht="12.75">
      <c r="A45" s="100"/>
      <c r="B45" s="91">
        <v>80110</v>
      </c>
      <c r="C45" s="102" t="s">
        <v>155</v>
      </c>
      <c r="D45" s="103">
        <f t="shared" si="1"/>
        <v>975000</v>
      </c>
      <c r="E45" s="103">
        <f t="shared" si="2"/>
        <v>975000</v>
      </c>
      <c r="F45" s="103">
        <v>603000</v>
      </c>
      <c r="G45" s="103">
        <v>293000</v>
      </c>
      <c r="H45" s="103"/>
      <c r="I45" s="103"/>
      <c r="J45" s="103">
        <v>79000</v>
      </c>
      <c r="K45" s="28"/>
    </row>
    <row r="46" spans="1:11" ht="12.75">
      <c r="A46" s="100"/>
      <c r="B46" s="91">
        <v>80113</v>
      </c>
      <c r="C46" s="102" t="s">
        <v>156</v>
      </c>
      <c r="D46" s="103">
        <f t="shared" si="1"/>
        <v>110000</v>
      </c>
      <c r="E46" s="103">
        <f t="shared" si="2"/>
        <v>110000</v>
      </c>
      <c r="F46" s="103"/>
      <c r="G46" s="103"/>
      <c r="H46" s="103"/>
      <c r="I46" s="103"/>
      <c r="J46" s="103">
        <v>110000</v>
      </c>
      <c r="K46" s="28"/>
    </row>
    <row r="47" spans="1:11" ht="25.5">
      <c r="A47" s="100"/>
      <c r="B47" s="91">
        <v>80146</v>
      </c>
      <c r="C47" s="102" t="s">
        <v>157</v>
      </c>
      <c r="D47" s="103">
        <f t="shared" si="1"/>
        <v>10000</v>
      </c>
      <c r="E47" s="103">
        <f t="shared" si="2"/>
        <v>10000</v>
      </c>
      <c r="F47" s="103"/>
      <c r="G47" s="103"/>
      <c r="H47" s="103"/>
      <c r="I47" s="103"/>
      <c r="J47" s="103">
        <v>10000</v>
      </c>
      <c r="K47" s="28"/>
    </row>
    <row r="48" spans="1:11" s="13" customFormat="1" ht="12.75">
      <c r="A48" s="98">
        <v>851</v>
      </c>
      <c r="B48" s="33"/>
      <c r="C48" s="11" t="s">
        <v>158</v>
      </c>
      <c r="D48" s="99">
        <f t="shared" si="1"/>
        <v>510000</v>
      </c>
      <c r="E48" s="99">
        <f t="shared" si="2"/>
        <v>470000</v>
      </c>
      <c r="F48" s="99">
        <f aca="true" t="shared" si="12" ref="F48:K48">SUM(F49:F50)</f>
        <v>128500</v>
      </c>
      <c r="G48" s="99">
        <f t="shared" si="12"/>
        <v>0</v>
      </c>
      <c r="H48" s="99">
        <f t="shared" si="12"/>
        <v>0</v>
      </c>
      <c r="I48" s="99">
        <f t="shared" si="12"/>
        <v>0</v>
      </c>
      <c r="J48" s="99">
        <f t="shared" si="12"/>
        <v>341500</v>
      </c>
      <c r="K48" s="31">
        <f t="shared" si="12"/>
        <v>40000</v>
      </c>
    </row>
    <row r="49" spans="1:11" ht="12.75">
      <c r="A49" s="100"/>
      <c r="B49" s="91">
        <v>85121</v>
      </c>
      <c r="C49" s="102" t="s">
        <v>159</v>
      </c>
      <c r="D49" s="103">
        <f t="shared" si="1"/>
        <v>130000</v>
      </c>
      <c r="E49" s="103">
        <f t="shared" si="2"/>
        <v>130000</v>
      </c>
      <c r="F49" s="103">
        <v>60000</v>
      </c>
      <c r="G49" s="103"/>
      <c r="H49" s="103"/>
      <c r="I49" s="103"/>
      <c r="J49" s="103">
        <v>70000</v>
      </c>
      <c r="K49" s="28"/>
    </row>
    <row r="50" spans="1:11" ht="12.75">
      <c r="A50" s="100"/>
      <c r="B50" s="91">
        <v>85154</v>
      </c>
      <c r="C50" s="102" t="s">
        <v>160</v>
      </c>
      <c r="D50" s="103">
        <f t="shared" si="1"/>
        <v>380000</v>
      </c>
      <c r="E50" s="103">
        <f t="shared" si="2"/>
        <v>340000</v>
      </c>
      <c r="F50" s="103">
        <v>68500</v>
      </c>
      <c r="G50" s="103"/>
      <c r="H50" s="103"/>
      <c r="I50" s="103"/>
      <c r="J50" s="103">
        <v>271500</v>
      </c>
      <c r="K50" s="28">
        <v>40000</v>
      </c>
    </row>
    <row r="51" spans="1:11" s="13" customFormat="1" ht="12.75">
      <c r="A51" s="98">
        <v>852</v>
      </c>
      <c r="B51" s="33"/>
      <c r="C51" s="11" t="s">
        <v>85</v>
      </c>
      <c r="D51" s="99">
        <f t="shared" si="1"/>
        <v>1560400</v>
      </c>
      <c r="E51" s="99">
        <f t="shared" si="2"/>
        <v>1560400</v>
      </c>
      <c r="F51" s="99">
        <f aca="true" t="shared" si="13" ref="F51:K51">SUM(F52:F57)</f>
        <v>310040</v>
      </c>
      <c r="G51" s="99">
        <f t="shared" si="13"/>
        <v>0</v>
      </c>
      <c r="H51" s="99">
        <f t="shared" si="13"/>
        <v>0</v>
      </c>
      <c r="I51" s="99">
        <f t="shared" si="13"/>
        <v>0</v>
      </c>
      <c r="J51" s="99">
        <f t="shared" si="13"/>
        <v>1250360</v>
      </c>
      <c r="K51" s="99">
        <f t="shared" si="13"/>
        <v>0</v>
      </c>
    </row>
    <row r="52" spans="1:11" ht="55.5" customHeight="1">
      <c r="A52" s="100"/>
      <c r="B52" s="91">
        <v>85212</v>
      </c>
      <c r="C52" s="102" t="s">
        <v>161</v>
      </c>
      <c r="D52" s="103">
        <f t="shared" si="1"/>
        <v>856000</v>
      </c>
      <c r="E52" s="103">
        <f t="shared" si="2"/>
        <v>856000</v>
      </c>
      <c r="F52" s="103">
        <v>14670</v>
      </c>
      <c r="G52" s="103"/>
      <c r="H52" s="103"/>
      <c r="I52" s="103"/>
      <c r="J52" s="104">
        <v>841330</v>
      </c>
      <c r="K52" s="28"/>
    </row>
    <row r="53" spans="1:11" ht="63.75">
      <c r="A53" s="100"/>
      <c r="B53" s="91">
        <v>85213</v>
      </c>
      <c r="C53" s="102" t="s">
        <v>87</v>
      </c>
      <c r="D53" s="103">
        <f t="shared" si="1"/>
        <v>9000</v>
      </c>
      <c r="E53" s="103">
        <f t="shared" si="2"/>
        <v>9000</v>
      </c>
      <c r="F53" s="103"/>
      <c r="G53" s="103"/>
      <c r="H53" s="103"/>
      <c r="I53" s="103"/>
      <c r="J53" s="103">
        <v>9000</v>
      </c>
      <c r="K53" s="28"/>
    </row>
    <row r="54" spans="1:11" ht="39.75" customHeight="1">
      <c r="A54" s="100"/>
      <c r="B54" s="91">
        <v>85214</v>
      </c>
      <c r="C54" s="102" t="s">
        <v>88</v>
      </c>
      <c r="D54" s="103">
        <f t="shared" si="1"/>
        <v>232000</v>
      </c>
      <c r="E54" s="103">
        <f t="shared" si="2"/>
        <v>232000</v>
      </c>
      <c r="F54" s="103"/>
      <c r="G54" s="103"/>
      <c r="H54" s="103"/>
      <c r="I54" s="103"/>
      <c r="J54" s="103">
        <v>232000</v>
      </c>
      <c r="K54" s="28"/>
    </row>
    <row r="55" spans="1:11" ht="12.75">
      <c r="A55" s="100"/>
      <c r="B55" s="91">
        <v>85215</v>
      </c>
      <c r="C55" s="102" t="s">
        <v>162</v>
      </c>
      <c r="D55" s="103">
        <f t="shared" si="1"/>
        <v>60000</v>
      </c>
      <c r="E55" s="103">
        <f t="shared" si="2"/>
        <v>60000</v>
      </c>
      <c r="F55" s="103"/>
      <c r="G55" s="103"/>
      <c r="H55" s="103"/>
      <c r="I55" s="103"/>
      <c r="J55" s="103">
        <v>60000</v>
      </c>
      <c r="K55" s="28"/>
    </row>
    <row r="56" spans="1:11" ht="12.75">
      <c r="A56" s="100"/>
      <c r="B56" s="91">
        <v>85219</v>
      </c>
      <c r="C56" s="102" t="s">
        <v>91</v>
      </c>
      <c r="D56" s="103">
        <f t="shared" si="1"/>
        <v>343400</v>
      </c>
      <c r="E56" s="103">
        <f t="shared" si="2"/>
        <v>343400</v>
      </c>
      <c r="F56" s="103">
        <v>295370</v>
      </c>
      <c r="G56" s="103"/>
      <c r="H56" s="103"/>
      <c r="I56" s="103"/>
      <c r="J56" s="103">
        <v>48030</v>
      </c>
      <c r="K56" s="28"/>
    </row>
    <row r="57" spans="1:11" ht="12.75">
      <c r="A57" s="100"/>
      <c r="B57" s="91">
        <v>85295</v>
      </c>
      <c r="C57" s="102" t="s">
        <v>163</v>
      </c>
      <c r="D57" s="103">
        <f t="shared" si="1"/>
        <v>60000</v>
      </c>
      <c r="E57" s="103">
        <f t="shared" si="2"/>
        <v>60000</v>
      </c>
      <c r="F57" s="103"/>
      <c r="G57" s="103"/>
      <c r="H57" s="103"/>
      <c r="I57" s="103"/>
      <c r="J57" s="103">
        <v>60000</v>
      </c>
      <c r="K57" s="28"/>
    </row>
    <row r="58" spans="1:11" s="35" customFormat="1" ht="12.75">
      <c r="A58" s="105" t="s">
        <v>164</v>
      </c>
      <c r="B58" s="106"/>
      <c r="C58" s="107" t="s">
        <v>165</v>
      </c>
      <c r="D58" s="108">
        <f t="shared" si="1"/>
        <v>40000</v>
      </c>
      <c r="E58" s="108">
        <f t="shared" si="2"/>
        <v>40000</v>
      </c>
      <c r="F58" s="108">
        <f aca="true" t="shared" si="14" ref="F58:K58">SUM(F59)</f>
        <v>0</v>
      </c>
      <c r="G58" s="108">
        <f t="shared" si="14"/>
        <v>0</v>
      </c>
      <c r="H58" s="108">
        <f t="shared" si="14"/>
        <v>0</v>
      </c>
      <c r="I58" s="108">
        <f t="shared" si="14"/>
        <v>0</v>
      </c>
      <c r="J58" s="108">
        <f t="shared" si="14"/>
        <v>40000</v>
      </c>
      <c r="K58" s="108">
        <f t="shared" si="14"/>
        <v>0</v>
      </c>
    </row>
    <row r="59" spans="1:11" ht="12.75">
      <c r="A59" s="100"/>
      <c r="B59" s="91">
        <v>85415</v>
      </c>
      <c r="C59" s="102" t="s">
        <v>166</v>
      </c>
      <c r="D59" s="103">
        <f t="shared" si="1"/>
        <v>40000</v>
      </c>
      <c r="E59" s="103">
        <f t="shared" si="2"/>
        <v>40000</v>
      </c>
      <c r="F59" s="103"/>
      <c r="G59" s="103"/>
      <c r="H59" s="103"/>
      <c r="I59" s="103"/>
      <c r="J59" s="103">
        <v>40000</v>
      </c>
      <c r="K59" s="28"/>
    </row>
    <row r="60" spans="1:11" s="13" customFormat="1" ht="25.5">
      <c r="A60" s="98">
        <v>900</v>
      </c>
      <c r="B60" s="33"/>
      <c r="C60" s="11" t="s">
        <v>93</v>
      </c>
      <c r="D60" s="99">
        <f t="shared" si="1"/>
        <v>2920000</v>
      </c>
      <c r="E60" s="99">
        <f t="shared" si="2"/>
        <v>1400000</v>
      </c>
      <c r="F60" s="99">
        <f>SUM(F61:F66)</f>
        <v>100000</v>
      </c>
      <c r="G60" s="99">
        <f>SUM(G61:G66)</f>
        <v>0</v>
      </c>
      <c r="H60" s="99">
        <f>SUM(H61:H66)</f>
        <v>0</v>
      </c>
      <c r="I60" s="99">
        <f>SUM(I61:I66)</f>
        <v>0</v>
      </c>
      <c r="J60" s="99">
        <f>SUM(J61:J66)</f>
        <v>1300000</v>
      </c>
      <c r="K60" s="31">
        <f>SUM(K61:K67)</f>
        <v>1520000</v>
      </c>
    </row>
    <row r="61" spans="1:11" ht="25.5">
      <c r="A61" s="100"/>
      <c r="B61" s="91">
        <v>90001</v>
      </c>
      <c r="C61" s="102" t="s">
        <v>94</v>
      </c>
      <c r="D61" s="103">
        <f t="shared" si="1"/>
        <v>800000</v>
      </c>
      <c r="E61" s="103">
        <f t="shared" si="2"/>
        <v>0</v>
      </c>
      <c r="F61" s="103"/>
      <c r="G61" s="103"/>
      <c r="H61" s="103"/>
      <c r="I61" s="103"/>
      <c r="J61" s="103"/>
      <c r="K61" s="28">
        <v>800000</v>
      </c>
    </row>
    <row r="62" spans="1:11" ht="12.75">
      <c r="A62" s="100"/>
      <c r="B62" s="91">
        <v>90002</v>
      </c>
      <c r="C62" s="91" t="s">
        <v>167</v>
      </c>
      <c r="D62" s="103">
        <f t="shared" si="1"/>
        <v>35000</v>
      </c>
      <c r="E62" s="103">
        <f t="shared" si="2"/>
        <v>0</v>
      </c>
      <c r="F62" s="103"/>
      <c r="G62" s="103"/>
      <c r="H62" s="103"/>
      <c r="I62" s="103"/>
      <c r="J62" s="103"/>
      <c r="K62" s="28">
        <v>35000</v>
      </c>
    </row>
    <row r="63" spans="1:11" ht="12.75">
      <c r="A63" s="100"/>
      <c r="B63" s="91">
        <v>90003</v>
      </c>
      <c r="C63" s="91" t="s">
        <v>168</v>
      </c>
      <c r="D63" s="103">
        <f t="shared" si="1"/>
        <v>1050000</v>
      </c>
      <c r="E63" s="103">
        <f t="shared" si="2"/>
        <v>1050000</v>
      </c>
      <c r="F63" s="103"/>
      <c r="G63" s="103"/>
      <c r="H63" s="103"/>
      <c r="I63" s="103"/>
      <c r="J63" s="103">
        <v>1050000</v>
      </c>
      <c r="K63" s="28">
        <v>0</v>
      </c>
    </row>
    <row r="64" spans="1:11" ht="25.5">
      <c r="A64" s="100"/>
      <c r="B64" s="91">
        <v>90004</v>
      </c>
      <c r="C64" s="102" t="s">
        <v>169</v>
      </c>
      <c r="D64" s="103">
        <f t="shared" si="1"/>
        <v>150000</v>
      </c>
      <c r="E64" s="103">
        <f t="shared" si="2"/>
        <v>150000</v>
      </c>
      <c r="F64" s="103">
        <v>100000</v>
      </c>
      <c r="G64" s="103"/>
      <c r="H64" s="103"/>
      <c r="I64" s="103"/>
      <c r="J64" s="103">
        <v>50000</v>
      </c>
      <c r="K64" s="28"/>
    </row>
    <row r="65" spans="1:11" ht="12.75">
      <c r="A65" s="100"/>
      <c r="B65" s="91">
        <v>90013</v>
      </c>
      <c r="C65" s="102" t="s">
        <v>170</v>
      </c>
      <c r="D65" s="103">
        <f t="shared" si="1"/>
        <v>15000</v>
      </c>
      <c r="E65" s="103">
        <f t="shared" si="2"/>
        <v>0</v>
      </c>
      <c r="F65" s="103"/>
      <c r="G65" s="103"/>
      <c r="H65" s="103"/>
      <c r="I65" s="103"/>
      <c r="J65" s="103"/>
      <c r="K65" s="28">
        <v>15000</v>
      </c>
    </row>
    <row r="66" spans="1:11" ht="12.75">
      <c r="A66" s="100"/>
      <c r="B66" s="91">
        <v>90015</v>
      </c>
      <c r="C66" s="102" t="s">
        <v>171</v>
      </c>
      <c r="D66" s="103">
        <f t="shared" si="1"/>
        <v>850000</v>
      </c>
      <c r="E66" s="103">
        <f t="shared" si="2"/>
        <v>200000</v>
      </c>
      <c r="F66" s="103"/>
      <c r="G66" s="103"/>
      <c r="H66" s="103"/>
      <c r="I66" s="103"/>
      <c r="J66" s="103">
        <v>200000</v>
      </c>
      <c r="K66" s="28">
        <v>650000</v>
      </c>
    </row>
    <row r="67" spans="1:11" ht="12.75">
      <c r="A67" s="100"/>
      <c r="B67" s="91">
        <v>90095</v>
      </c>
      <c r="C67" s="102" t="s">
        <v>92</v>
      </c>
      <c r="D67" s="103">
        <f t="shared" si="1"/>
        <v>20000</v>
      </c>
      <c r="E67" s="103">
        <f t="shared" si="2"/>
        <v>0</v>
      </c>
      <c r="F67" s="103"/>
      <c r="G67" s="103"/>
      <c r="H67" s="103"/>
      <c r="I67" s="103"/>
      <c r="J67" s="103"/>
      <c r="K67" s="28">
        <v>20000</v>
      </c>
    </row>
    <row r="68" spans="1:11" s="13" customFormat="1" ht="25.5">
      <c r="A68" s="98">
        <v>921</v>
      </c>
      <c r="B68" s="33"/>
      <c r="C68" s="11" t="s">
        <v>172</v>
      </c>
      <c r="D68" s="99">
        <f t="shared" si="1"/>
        <v>365000</v>
      </c>
      <c r="E68" s="99">
        <f t="shared" si="2"/>
        <v>185000</v>
      </c>
      <c r="F68" s="99">
        <f aca="true" t="shared" si="15" ref="F68:K68">SUM(F70:F72)</f>
        <v>0</v>
      </c>
      <c r="G68" s="99">
        <f t="shared" si="15"/>
        <v>12000</v>
      </c>
      <c r="H68" s="99">
        <f t="shared" si="15"/>
        <v>0</v>
      </c>
      <c r="I68" s="99">
        <f t="shared" si="15"/>
        <v>0</v>
      </c>
      <c r="J68" s="99">
        <f>SUM(J69:J72)</f>
        <v>173000</v>
      </c>
      <c r="K68" s="31">
        <f t="shared" si="15"/>
        <v>180000</v>
      </c>
    </row>
    <row r="69" spans="1:11" ht="25.5">
      <c r="A69" s="100"/>
      <c r="B69" s="91">
        <v>92109</v>
      </c>
      <c r="C69" s="102" t="s">
        <v>173</v>
      </c>
      <c r="D69" s="103">
        <f t="shared" si="1"/>
        <v>20000</v>
      </c>
      <c r="E69" s="103">
        <f t="shared" si="2"/>
        <v>20000</v>
      </c>
      <c r="F69" s="103"/>
      <c r="G69" s="103"/>
      <c r="H69" s="103"/>
      <c r="I69" s="103"/>
      <c r="J69" s="109">
        <v>20000</v>
      </c>
      <c r="K69" s="110"/>
    </row>
    <row r="70" spans="1:11" ht="12.75">
      <c r="A70" s="100"/>
      <c r="B70" s="91">
        <v>92118</v>
      </c>
      <c r="C70" s="91" t="s">
        <v>174</v>
      </c>
      <c r="D70" s="103">
        <f t="shared" si="1"/>
        <v>15000</v>
      </c>
      <c r="E70" s="103">
        <f t="shared" si="2"/>
        <v>15000</v>
      </c>
      <c r="F70" s="103"/>
      <c r="G70" s="103"/>
      <c r="H70" s="103"/>
      <c r="I70" s="103"/>
      <c r="J70" s="103">
        <v>15000</v>
      </c>
      <c r="K70" s="28"/>
    </row>
    <row r="71" spans="1:11" ht="25.5">
      <c r="A71" s="100"/>
      <c r="B71" s="91">
        <v>92120</v>
      </c>
      <c r="C71" s="102" t="s">
        <v>175</v>
      </c>
      <c r="D71" s="103">
        <f t="shared" si="1"/>
        <v>180000</v>
      </c>
      <c r="E71" s="103">
        <f t="shared" si="2"/>
        <v>0</v>
      </c>
      <c r="F71" s="103"/>
      <c r="G71" s="103"/>
      <c r="H71" s="103"/>
      <c r="I71" s="103"/>
      <c r="J71" s="103"/>
      <c r="K71" s="28">
        <v>180000</v>
      </c>
    </row>
    <row r="72" spans="1:11" ht="12.75">
      <c r="A72" s="100"/>
      <c r="B72" s="91">
        <v>92195</v>
      </c>
      <c r="C72" s="91" t="s">
        <v>92</v>
      </c>
      <c r="D72" s="103">
        <f t="shared" si="1"/>
        <v>150000</v>
      </c>
      <c r="E72" s="103">
        <f t="shared" si="2"/>
        <v>150000</v>
      </c>
      <c r="F72" s="103"/>
      <c r="G72" s="103">
        <v>12000</v>
      </c>
      <c r="H72" s="103"/>
      <c r="I72" s="103"/>
      <c r="J72" s="103">
        <v>138000</v>
      </c>
      <c r="K72" s="28"/>
    </row>
    <row r="73" spans="1:11" s="13" customFormat="1" ht="12.75">
      <c r="A73" s="98">
        <v>926</v>
      </c>
      <c r="B73" s="33"/>
      <c r="C73" s="33" t="s">
        <v>176</v>
      </c>
      <c r="D73" s="99">
        <f t="shared" si="1"/>
        <v>1840000</v>
      </c>
      <c r="E73" s="99">
        <f t="shared" si="2"/>
        <v>340000</v>
      </c>
      <c r="F73" s="99">
        <f aca="true" t="shared" si="16" ref="F73:K73">SUM(F74:F76)</f>
        <v>0</v>
      </c>
      <c r="G73" s="99">
        <f t="shared" si="16"/>
        <v>240000</v>
      </c>
      <c r="H73" s="99">
        <f t="shared" si="16"/>
        <v>0</v>
      </c>
      <c r="I73" s="99">
        <f t="shared" si="16"/>
        <v>0</v>
      </c>
      <c r="J73" s="99">
        <f t="shared" si="16"/>
        <v>100000</v>
      </c>
      <c r="K73" s="31">
        <f t="shared" si="16"/>
        <v>1500000</v>
      </c>
    </row>
    <row r="74" spans="1:11" ht="12.75">
      <c r="A74" s="100"/>
      <c r="B74" s="91">
        <v>92601</v>
      </c>
      <c r="C74" s="91" t="s">
        <v>177</v>
      </c>
      <c r="D74" s="103">
        <f t="shared" si="1"/>
        <v>1500000</v>
      </c>
      <c r="E74" s="103">
        <f t="shared" si="2"/>
        <v>0</v>
      </c>
      <c r="F74" s="103"/>
      <c r="G74" s="103"/>
      <c r="H74" s="103">
        <v>0</v>
      </c>
      <c r="I74" s="103">
        <v>0</v>
      </c>
      <c r="J74" s="103"/>
      <c r="K74" s="28">
        <v>1500000</v>
      </c>
    </row>
    <row r="75" spans="1:11" ht="25.5">
      <c r="A75" s="100"/>
      <c r="B75" s="91">
        <v>92605</v>
      </c>
      <c r="C75" s="102" t="s">
        <v>178</v>
      </c>
      <c r="D75" s="103">
        <f t="shared" si="1"/>
        <v>240000</v>
      </c>
      <c r="E75" s="103">
        <f t="shared" si="2"/>
        <v>240000</v>
      </c>
      <c r="F75" s="103"/>
      <c r="G75" s="103">
        <v>240000</v>
      </c>
      <c r="H75" s="103"/>
      <c r="I75" s="103">
        <v>0</v>
      </c>
      <c r="J75" s="103"/>
      <c r="K75" s="28">
        <v>0</v>
      </c>
    </row>
    <row r="76" spans="1:11" ht="12.75">
      <c r="A76" s="100"/>
      <c r="B76" s="91">
        <v>92695</v>
      </c>
      <c r="C76" s="91" t="s">
        <v>92</v>
      </c>
      <c r="D76" s="103">
        <f t="shared" si="1"/>
        <v>100000</v>
      </c>
      <c r="E76" s="103">
        <f t="shared" si="2"/>
        <v>100000</v>
      </c>
      <c r="F76" s="103"/>
      <c r="G76" s="103"/>
      <c r="H76" s="103"/>
      <c r="I76" s="103">
        <v>0</v>
      </c>
      <c r="J76" s="103">
        <v>100000</v>
      </c>
      <c r="K76" s="28"/>
    </row>
    <row r="77" spans="1:11" s="13" customFormat="1" ht="12.75">
      <c r="A77" s="300" t="s">
        <v>179</v>
      </c>
      <c r="B77" s="300"/>
      <c r="C77" s="300"/>
      <c r="D77" s="111">
        <f t="shared" si="1"/>
        <v>30920679</v>
      </c>
      <c r="E77" s="111">
        <f>SUM(F77:J77)</f>
        <v>15150679</v>
      </c>
      <c r="F77" s="112">
        <f aca="true" t="shared" si="17" ref="F77:K77">SUM(F8+F11+F14+F16+F19+F21+F25+F27+F35+F37+F39+F42+F48+F51+F58+F60+F68+F73)</f>
        <v>5124393</v>
      </c>
      <c r="G77" s="112">
        <f t="shared" si="17"/>
        <v>1565000</v>
      </c>
      <c r="H77" s="112">
        <f t="shared" si="17"/>
        <v>300000</v>
      </c>
      <c r="I77" s="112">
        <f t="shared" si="17"/>
        <v>0</v>
      </c>
      <c r="J77" s="112">
        <f t="shared" si="17"/>
        <v>8161286</v>
      </c>
      <c r="K77" s="112">
        <f t="shared" si="17"/>
        <v>15770000</v>
      </c>
    </row>
    <row r="80" spans="4:11" ht="12.75">
      <c r="D80" s="37">
        <f>SUM(D8:D76)/2</f>
        <v>30920679</v>
      </c>
      <c r="E80" s="37">
        <f>SUM(E8:E76)/2</f>
        <v>15150679</v>
      </c>
      <c r="F80" s="37">
        <f aca="true" t="shared" si="18" ref="F80:K80">SUM(F8:F76)/2</f>
        <v>5124393</v>
      </c>
      <c r="G80" s="37">
        <f t="shared" si="18"/>
        <v>1565000</v>
      </c>
      <c r="H80" s="37">
        <f t="shared" si="18"/>
        <v>300000</v>
      </c>
      <c r="I80" s="37">
        <f t="shared" si="18"/>
        <v>0</v>
      </c>
      <c r="J80" s="37">
        <f t="shared" si="18"/>
        <v>8161286</v>
      </c>
      <c r="K80" s="37">
        <f t="shared" si="18"/>
        <v>15770000</v>
      </c>
    </row>
  </sheetData>
  <sheetProtection/>
  <mergeCells count="12">
    <mergeCell ref="J1:K1"/>
    <mergeCell ref="A2:J2"/>
    <mergeCell ref="A3:A6"/>
    <mergeCell ref="B3:B6"/>
    <mergeCell ref="C3:C6"/>
    <mergeCell ref="D3:D6"/>
    <mergeCell ref="E3:K3"/>
    <mergeCell ref="E4:J4"/>
    <mergeCell ref="K4:K6"/>
    <mergeCell ref="E5:E6"/>
    <mergeCell ref="F5:J5"/>
    <mergeCell ref="A77:C77"/>
  </mergeCells>
  <printOptions/>
  <pageMargins left="0.7875" right="0.47222222222222227" top="0.9840277777777778" bottom="0.9840277777777778" header="0.5118055555555556" footer="0.5118055555555556"/>
  <pageSetup horizontalDpi="300" verticalDpi="300" orientation="landscape" paperSize="9" scale="8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SheetLayoutView="75" zoomScalePageLayoutView="0" workbookViewId="0" topLeftCell="A55">
      <selection activeCell="B74" sqref="B74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21.57421875" style="0" customWidth="1"/>
    <col min="4" max="4" width="15.140625" style="0" customWidth="1"/>
    <col min="5" max="5" width="11.57421875" style="0" customWidth="1"/>
    <col min="6" max="6" width="10.00390625" style="0" customWidth="1"/>
    <col min="7" max="7" width="10.28125" style="0" customWidth="1"/>
    <col min="8" max="8" width="8.57421875" style="0" customWidth="1"/>
    <col min="9" max="9" width="10.57421875" style="0" customWidth="1"/>
    <col min="10" max="10" width="11.140625" style="0" customWidth="1"/>
    <col min="11" max="11" width="12.140625" style="0" customWidth="1"/>
  </cols>
  <sheetData>
    <row r="1" spans="1:10" ht="62.25" customHeight="1">
      <c r="A1" s="95"/>
      <c r="B1" s="95"/>
      <c r="C1" s="95"/>
      <c r="D1" s="95"/>
      <c r="E1" s="95"/>
      <c r="F1" s="95"/>
      <c r="G1" s="95"/>
      <c r="H1" s="95"/>
      <c r="I1" s="301" t="s">
        <v>180</v>
      </c>
      <c r="J1" s="301"/>
    </row>
    <row r="2" spans="1:10" ht="77.25" customHeight="1">
      <c r="A2" s="290" t="s">
        <v>181</v>
      </c>
      <c r="B2" s="290"/>
      <c r="C2" s="290"/>
      <c r="D2" s="290"/>
      <c r="E2" s="290"/>
      <c r="F2" s="290"/>
      <c r="G2" s="290"/>
      <c r="H2" s="290"/>
      <c r="I2" s="290"/>
      <c r="J2" s="96" t="s">
        <v>119</v>
      </c>
    </row>
    <row r="3" spans="1:11" ht="12.75" customHeight="1">
      <c r="A3" s="298" t="s">
        <v>3</v>
      </c>
      <c r="B3" s="298" t="s">
        <v>107</v>
      </c>
      <c r="C3" s="299" t="s">
        <v>6</v>
      </c>
      <c r="D3" s="299" t="s">
        <v>182</v>
      </c>
      <c r="E3" s="297" t="s">
        <v>121</v>
      </c>
      <c r="F3" s="297"/>
      <c r="G3" s="297"/>
      <c r="H3" s="297"/>
      <c r="I3" s="297"/>
      <c r="J3" s="297"/>
      <c r="K3" s="297"/>
    </row>
    <row r="4" spans="1:11" ht="12.75" customHeight="1">
      <c r="A4" s="298"/>
      <c r="B4" s="298"/>
      <c r="C4" s="299"/>
      <c r="D4" s="299"/>
      <c r="E4" s="298" t="s">
        <v>122</v>
      </c>
      <c r="F4" s="298"/>
      <c r="G4" s="298"/>
      <c r="H4" s="298"/>
      <c r="I4" s="298"/>
      <c r="J4" s="298"/>
      <c r="K4" s="299" t="s">
        <v>123</v>
      </c>
    </row>
    <row r="5" spans="1:11" ht="12.75">
      <c r="A5" s="298"/>
      <c r="B5" s="298"/>
      <c r="C5" s="299"/>
      <c r="D5" s="299"/>
      <c r="E5" s="298" t="s">
        <v>124</v>
      </c>
      <c r="F5" s="296" t="s">
        <v>125</v>
      </c>
      <c r="G5" s="296"/>
      <c r="H5" s="296"/>
      <c r="I5" s="296"/>
      <c r="J5" s="296"/>
      <c r="K5" s="299"/>
    </row>
    <row r="6" spans="1:11" ht="63.75" customHeight="1">
      <c r="A6" s="298"/>
      <c r="B6" s="298"/>
      <c r="C6" s="299"/>
      <c r="D6" s="299"/>
      <c r="E6" s="298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299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113">
        <v>10</v>
      </c>
    </row>
    <row r="8" spans="1:11" ht="12.75">
      <c r="A8" s="100" t="s">
        <v>131</v>
      </c>
      <c r="B8" s="91"/>
      <c r="C8" s="102" t="s">
        <v>132</v>
      </c>
      <c r="D8" s="103">
        <f>SUM(E8+K8)</f>
        <v>13400</v>
      </c>
      <c r="E8" s="103">
        <f>SUM(F8:J8)</f>
        <v>13400</v>
      </c>
      <c r="F8" s="103">
        <f aca="true" t="shared" si="0" ref="F8:K8">SUM(F9)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>SUM(J9:J10)</f>
        <v>13400</v>
      </c>
      <c r="K8" s="28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1">SUM(E9+K9)</f>
        <v>3400</v>
      </c>
      <c r="E9" s="103">
        <f aca="true" t="shared" si="2" ref="E9:E71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ht="12.75">
      <c r="A11" s="100">
        <v>600</v>
      </c>
      <c r="B11" s="91"/>
      <c r="C11" s="91" t="s">
        <v>13</v>
      </c>
      <c r="D11" s="103">
        <f t="shared" si="1"/>
        <v>3650000</v>
      </c>
      <c r="E11" s="103">
        <f t="shared" si="2"/>
        <v>530000</v>
      </c>
      <c r="F11" s="103">
        <f aca="true" t="shared" si="3" ref="F11:K11">SUM(F12:F13)</f>
        <v>296000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234000</v>
      </c>
      <c r="K11" s="28">
        <f t="shared" si="3"/>
        <v>3120000</v>
      </c>
    </row>
    <row r="12" spans="1:11" ht="25.5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ht="12.75">
      <c r="A14" s="100">
        <v>630</v>
      </c>
      <c r="B14" s="91"/>
      <c r="C14" s="91" t="s">
        <v>17</v>
      </c>
      <c r="D14" s="103">
        <f t="shared" si="1"/>
        <v>1040000</v>
      </c>
      <c r="E14" s="103">
        <f t="shared" si="2"/>
        <v>1040000</v>
      </c>
      <c r="F14" s="103">
        <f aca="true" t="shared" si="4" ref="F14:K14">SUM(F15)</f>
        <v>0</v>
      </c>
      <c r="G14" s="103">
        <f t="shared" si="4"/>
        <v>0</v>
      </c>
      <c r="H14" s="103">
        <f t="shared" si="4"/>
        <v>0</v>
      </c>
      <c r="I14" s="103">
        <f t="shared" si="4"/>
        <v>0</v>
      </c>
      <c r="J14" s="103">
        <f t="shared" si="4"/>
        <v>1040000</v>
      </c>
      <c r="K14" s="28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ht="12.75">
      <c r="A16" s="100">
        <v>700</v>
      </c>
      <c r="B16" s="91"/>
      <c r="C16" s="91" t="s">
        <v>21</v>
      </c>
      <c r="D16" s="103">
        <f t="shared" si="1"/>
        <v>6900000</v>
      </c>
      <c r="E16" s="103">
        <f t="shared" si="2"/>
        <v>0</v>
      </c>
      <c r="F16" s="103">
        <f aca="true" t="shared" si="5" ref="F16:K16">SUM(F17:F18)</f>
        <v>0</v>
      </c>
      <c r="G16" s="103">
        <f t="shared" si="5"/>
        <v>0</v>
      </c>
      <c r="H16" s="103">
        <f t="shared" si="5"/>
        <v>0</v>
      </c>
      <c r="I16" s="103">
        <f t="shared" si="5"/>
        <v>0</v>
      </c>
      <c r="J16" s="103">
        <f t="shared" si="5"/>
        <v>0</v>
      </c>
      <c r="K16" s="28">
        <f t="shared" si="5"/>
        <v>6900000</v>
      </c>
    </row>
    <row r="17" spans="1:11" ht="25.5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ht="12.75">
      <c r="A19" s="100" t="s">
        <v>137</v>
      </c>
      <c r="B19" s="91"/>
      <c r="C19" s="91" t="s">
        <v>138</v>
      </c>
      <c r="D19" s="103">
        <f t="shared" si="1"/>
        <v>850000</v>
      </c>
      <c r="E19" s="103">
        <f t="shared" si="2"/>
        <v>0</v>
      </c>
      <c r="F19" s="103"/>
      <c r="G19" s="103"/>
      <c r="H19" s="103"/>
      <c r="I19" s="103"/>
      <c r="J19" s="103">
        <f>SUM(J20)</f>
        <v>0</v>
      </c>
      <c r="K19" s="103">
        <f>SUM(K20)</f>
        <v>850000</v>
      </c>
    </row>
    <row r="20" spans="1:11" ht="38.25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ht="12.75">
      <c r="A21" s="100">
        <v>750</v>
      </c>
      <c r="B21" s="91"/>
      <c r="C21" s="91" t="s">
        <v>35</v>
      </c>
      <c r="D21" s="103">
        <f t="shared" si="1"/>
        <v>2396405</v>
      </c>
      <c r="E21" s="103">
        <f t="shared" si="2"/>
        <v>2336405</v>
      </c>
      <c r="F21" s="103">
        <f aca="true" t="shared" si="6" ref="F21:K21">SUM(F22:F23)</f>
        <v>1612000</v>
      </c>
      <c r="G21" s="103">
        <f t="shared" si="6"/>
        <v>0</v>
      </c>
      <c r="H21" s="103">
        <f t="shared" si="6"/>
        <v>0</v>
      </c>
      <c r="I21" s="103">
        <f t="shared" si="6"/>
        <v>0</v>
      </c>
      <c r="J21" s="103">
        <f t="shared" si="6"/>
        <v>724405</v>
      </c>
      <c r="K21" s="28">
        <f t="shared" si="6"/>
        <v>60000</v>
      </c>
    </row>
    <row r="22" spans="1:11" ht="12.75">
      <c r="A22" s="100"/>
      <c r="B22" s="91">
        <v>75022</v>
      </c>
      <c r="C22" s="91" t="s">
        <v>140</v>
      </c>
      <c r="D22" s="103">
        <f t="shared" si="1"/>
        <v>140000</v>
      </c>
      <c r="E22" s="103">
        <f t="shared" si="2"/>
        <v>140000</v>
      </c>
      <c r="F22" s="103"/>
      <c r="G22" s="103"/>
      <c r="H22" s="103"/>
      <c r="I22" s="103"/>
      <c r="J22" s="103">
        <v>140000</v>
      </c>
      <c r="K22" s="28"/>
    </row>
    <row r="23" spans="1:11" ht="12.75">
      <c r="A23" s="100"/>
      <c r="B23" s="91">
        <v>75023</v>
      </c>
      <c r="C23" s="91" t="s">
        <v>102</v>
      </c>
      <c r="D23" s="103">
        <f t="shared" si="1"/>
        <v>2256405</v>
      </c>
      <c r="E23" s="103">
        <f t="shared" si="2"/>
        <v>2196405</v>
      </c>
      <c r="F23" s="103">
        <v>1612000</v>
      </c>
      <c r="G23" s="103"/>
      <c r="H23" s="103"/>
      <c r="I23" s="103"/>
      <c r="J23" s="103">
        <v>584405</v>
      </c>
      <c r="K23" s="28">
        <v>60000</v>
      </c>
    </row>
    <row r="24" spans="1:11" ht="38.25">
      <c r="A24" s="100">
        <v>754</v>
      </c>
      <c r="B24" s="91"/>
      <c r="C24" s="102" t="s">
        <v>141</v>
      </c>
      <c r="D24" s="103">
        <f t="shared" si="1"/>
        <v>892353</v>
      </c>
      <c r="E24" s="103">
        <f t="shared" si="2"/>
        <v>792353</v>
      </c>
      <c r="F24" s="103">
        <f aca="true" t="shared" si="7" ref="F24:K24">SUM(F25:F31)</f>
        <v>307353</v>
      </c>
      <c r="G24" s="103">
        <f t="shared" si="7"/>
        <v>0</v>
      </c>
      <c r="H24" s="103">
        <f t="shared" si="7"/>
        <v>0</v>
      </c>
      <c r="I24" s="103">
        <f t="shared" si="7"/>
        <v>0</v>
      </c>
      <c r="J24" s="103">
        <f t="shared" si="7"/>
        <v>485000</v>
      </c>
      <c r="K24" s="28">
        <f t="shared" si="7"/>
        <v>100000</v>
      </c>
    </row>
    <row r="25" spans="1:11" ht="12.75">
      <c r="A25" s="100"/>
      <c r="B25" s="91">
        <v>75403</v>
      </c>
      <c r="C25" s="91" t="s">
        <v>142</v>
      </c>
      <c r="D25" s="103">
        <f t="shared" si="1"/>
        <v>70000</v>
      </c>
      <c r="E25" s="103">
        <f t="shared" si="2"/>
        <v>70000</v>
      </c>
      <c r="F25" s="103"/>
      <c r="G25" s="103"/>
      <c r="H25" s="103"/>
      <c r="I25" s="103"/>
      <c r="J25" s="103">
        <v>70000</v>
      </c>
      <c r="K25" s="28"/>
    </row>
    <row r="26" spans="1:11" ht="25.5">
      <c r="A26" s="100"/>
      <c r="B26" s="91">
        <v>75405</v>
      </c>
      <c r="C26" s="102" t="s">
        <v>183</v>
      </c>
      <c r="D26" s="103">
        <f t="shared" si="1"/>
        <v>70000</v>
      </c>
      <c r="E26" s="103">
        <f t="shared" si="2"/>
        <v>70000</v>
      </c>
      <c r="F26" s="103"/>
      <c r="G26" s="103"/>
      <c r="H26" s="103"/>
      <c r="I26" s="103"/>
      <c r="J26" s="103">
        <v>70000</v>
      </c>
      <c r="K26" s="28"/>
    </row>
    <row r="27" spans="1:11" ht="12.75">
      <c r="A27" s="100"/>
      <c r="B27" s="91">
        <v>75406</v>
      </c>
      <c r="C27" s="91" t="s">
        <v>144</v>
      </c>
      <c r="D27" s="103">
        <f t="shared" si="1"/>
        <v>5000</v>
      </c>
      <c r="E27" s="103">
        <f t="shared" si="2"/>
        <v>5000</v>
      </c>
      <c r="F27" s="103"/>
      <c r="G27" s="103"/>
      <c r="H27" s="103"/>
      <c r="I27" s="103"/>
      <c r="J27" s="103">
        <v>5000</v>
      </c>
      <c r="K27" s="28"/>
    </row>
    <row r="28" spans="1:11" ht="25.5">
      <c r="A28" s="100"/>
      <c r="B28" s="91">
        <v>75412</v>
      </c>
      <c r="C28" s="102" t="s">
        <v>145</v>
      </c>
      <c r="D28" s="103">
        <f t="shared" si="1"/>
        <v>210853</v>
      </c>
      <c r="E28" s="103">
        <f t="shared" si="2"/>
        <v>110853</v>
      </c>
      <c r="F28" s="103">
        <v>60853</v>
      </c>
      <c r="G28" s="103"/>
      <c r="H28" s="103"/>
      <c r="I28" s="103"/>
      <c r="J28" s="103">
        <v>50000</v>
      </c>
      <c r="K28" s="28">
        <v>100000</v>
      </c>
    </row>
    <row r="29" spans="1:11" ht="12.75">
      <c r="A29" s="100"/>
      <c r="B29" s="91">
        <v>75414</v>
      </c>
      <c r="C29" s="91" t="s">
        <v>146</v>
      </c>
      <c r="D29" s="103">
        <f t="shared" si="1"/>
        <v>5000</v>
      </c>
      <c r="E29" s="103">
        <f t="shared" si="2"/>
        <v>5000</v>
      </c>
      <c r="F29" s="103"/>
      <c r="G29" s="103"/>
      <c r="H29" s="103"/>
      <c r="I29" s="103"/>
      <c r="J29" s="103">
        <v>5000</v>
      </c>
      <c r="K29" s="28"/>
    </row>
    <row r="30" spans="1:11" ht="25.5">
      <c r="A30" s="100"/>
      <c r="B30" s="91">
        <v>75415</v>
      </c>
      <c r="C30" s="102" t="s">
        <v>147</v>
      </c>
      <c r="D30" s="103">
        <f t="shared" si="1"/>
        <v>250000</v>
      </c>
      <c r="E30" s="103">
        <f t="shared" si="2"/>
        <v>250000</v>
      </c>
      <c r="F30" s="103"/>
      <c r="G30" s="103"/>
      <c r="H30" s="103"/>
      <c r="I30" s="103"/>
      <c r="J30" s="103">
        <v>250000</v>
      </c>
      <c r="K30" s="28"/>
    </row>
    <row r="31" spans="1:11" ht="12.75">
      <c r="A31" s="100"/>
      <c r="B31" s="91">
        <v>75416</v>
      </c>
      <c r="C31" s="91" t="s">
        <v>148</v>
      </c>
      <c r="D31" s="103">
        <f t="shared" si="1"/>
        <v>281500</v>
      </c>
      <c r="E31" s="103">
        <f t="shared" si="2"/>
        <v>281500</v>
      </c>
      <c r="F31" s="103">
        <v>246500</v>
      </c>
      <c r="G31" s="103"/>
      <c r="H31" s="103"/>
      <c r="I31" s="103"/>
      <c r="J31" s="103">
        <v>35000</v>
      </c>
      <c r="K31" s="28"/>
    </row>
    <row r="32" spans="1:11" ht="102">
      <c r="A32" s="100">
        <v>756</v>
      </c>
      <c r="B32" s="91"/>
      <c r="C32" s="102" t="s">
        <v>43</v>
      </c>
      <c r="D32" s="103">
        <f t="shared" si="1"/>
        <v>120000</v>
      </c>
      <c r="E32" s="103">
        <f t="shared" si="2"/>
        <v>120000</v>
      </c>
      <c r="F32" s="103">
        <f aca="true" t="shared" si="8" ref="F32:K32">SUM(F33)</f>
        <v>0</v>
      </c>
      <c r="G32" s="103">
        <f t="shared" si="8"/>
        <v>0</v>
      </c>
      <c r="H32" s="103">
        <f t="shared" si="8"/>
        <v>0</v>
      </c>
      <c r="I32" s="103">
        <f t="shared" si="8"/>
        <v>0</v>
      </c>
      <c r="J32" s="103">
        <f t="shared" si="8"/>
        <v>120000</v>
      </c>
      <c r="K32" s="28">
        <f t="shared" si="8"/>
        <v>0</v>
      </c>
    </row>
    <row r="33" spans="1:11" ht="51">
      <c r="A33" s="100"/>
      <c r="B33" s="91">
        <v>75647</v>
      </c>
      <c r="C33" s="102" t="s">
        <v>149</v>
      </c>
      <c r="D33" s="103">
        <f t="shared" si="1"/>
        <v>120000</v>
      </c>
      <c r="E33" s="103">
        <f t="shared" si="2"/>
        <v>120000</v>
      </c>
      <c r="F33" s="103"/>
      <c r="G33" s="103"/>
      <c r="H33" s="103"/>
      <c r="I33" s="103"/>
      <c r="J33" s="103">
        <v>120000</v>
      </c>
      <c r="K33" s="28"/>
    </row>
    <row r="34" spans="1:11" ht="25.5">
      <c r="A34" s="100">
        <v>757</v>
      </c>
      <c r="B34" s="91"/>
      <c r="C34" s="102" t="s">
        <v>150</v>
      </c>
      <c r="D34" s="103">
        <f t="shared" si="1"/>
        <v>300000</v>
      </c>
      <c r="E34" s="103">
        <f t="shared" si="2"/>
        <v>300000</v>
      </c>
      <c r="F34" s="103">
        <f aca="true" t="shared" si="9" ref="F34:K34">SUM(F35)</f>
        <v>0</v>
      </c>
      <c r="G34" s="103">
        <f t="shared" si="9"/>
        <v>0</v>
      </c>
      <c r="H34" s="103">
        <f t="shared" si="9"/>
        <v>300000</v>
      </c>
      <c r="I34" s="103">
        <f t="shared" si="9"/>
        <v>0</v>
      </c>
      <c r="J34" s="103">
        <f t="shared" si="9"/>
        <v>0</v>
      </c>
      <c r="K34" s="28">
        <f t="shared" si="9"/>
        <v>0</v>
      </c>
    </row>
    <row r="35" spans="1:11" ht="63.75">
      <c r="A35" s="100"/>
      <c r="B35" s="91">
        <v>75702</v>
      </c>
      <c r="C35" s="102" t="s">
        <v>151</v>
      </c>
      <c r="D35" s="103">
        <f t="shared" si="1"/>
        <v>300000</v>
      </c>
      <c r="E35" s="103">
        <f t="shared" si="2"/>
        <v>300000</v>
      </c>
      <c r="F35" s="103"/>
      <c r="G35" s="103"/>
      <c r="H35" s="103">
        <v>300000</v>
      </c>
      <c r="I35" s="103"/>
      <c r="J35" s="103"/>
      <c r="K35" s="28"/>
    </row>
    <row r="36" spans="1:11" ht="12.75">
      <c r="A36" s="100">
        <v>758</v>
      </c>
      <c r="B36" s="91"/>
      <c r="C36" s="102" t="s">
        <v>79</v>
      </c>
      <c r="D36" s="103">
        <f t="shared" si="1"/>
        <v>1442045</v>
      </c>
      <c r="E36" s="103">
        <f t="shared" si="2"/>
        <v>1442045</v>
      </c>
      <c r="F36" s="103">
        <f aca="true" t="shared" si="10" ref="F36:K36">SUM(F37:F38)</f>
        <v>0</v>
      </c>
      <c r="G36" s="103">
        <f t="shared" si="10"/>
        <v>0</v>
      </c>
      <c r="H36" s="103">
        <f t="shared" si="10"/>
        <v>0</v>
      </c>
      <c r="I36" s="103">
        <f t="shared" si="10"/>
        <v>0</v>
      </c>
      <c r="J36" s="103">
        <f t="shared" si="10"/>
        <v>1442045</v>
      </c>
      <c r="K36" s="28">
        <f t="shared" si="10"/>
        <v>0</v>
      </c>
    </row>
    <row r="37" spans="1:11" ht="38.25">
      <c r="A37" s="100"/>
      <c r="B37" s="91">
        <v>75831</v>
      </c>
      <c r="C37" s="102" t="s">
        <v>152</v>
      </c>
      <c r="D37" s="103">
        <f t="shared" si="1"/>
        <v>1237045</v>
      </c>
      <c r="E37" s="103">
        <f t="shared" si="2"/>
        <v>1237045</v>
      </c>
      <c r="F37" s="103"/>
      <c r="G37" s="103"/>
      <c r="H37" s="103"/>
      <c r="I37" s="103"/>
      <c r="J37" s="103">
        <v>1237045</v>
      </c>
      <c r="K37" s="28"/>
    </row>
    <row r="38" spans="1:11" ht="25.5">
      <c r="A38" s="100"/>
      <c r="B38" s="91">
        <v>75818</v>
      </c>
      <c r="C38" s="102" t="s">
        <v>153</v>
      </c>
      <c r="D38" s="103">
        <f t="shared" si="1"/>
        <v>205000</v>
      </c>
      <c r="E38" s="103">
        <f t="shared" si="2"/>
        <v>205000</v>
      </c>
      <c r="F38" s="103"/>
      <c r="G38" s="103"/>
      <c r="H38" s="103"/>
      <c r="I38" s="103"/>
      <c r="J38" s="103">
        <v>205000</v>
      </c>
      <c r="K38" s="28"/>
    </row>
    <row r="39" spans="1:11" ht="12.75">
      <c r="A39" s="100">
        <v>801</v>
      </c>
      <c r="B39" s="91"/>
      <c r="C39" s="102" t="s">
        <v>82</v>
      </c>
      <c r="D39" s="103">
        <f t="shared" si="1"/>
        <v>6022500</v>
      </c>
      <c r="E39" s="103">
        <f t="shared" si="2"/>
        <v>4522500</v>
      </c>
      <c r="F39" s="103">
        <f aca="true" t="shared" si="11" ref="F39:K39">SUM(F40:F44)</f>
        <v>2320500</v>
      </c>
      <c r="G39" s="103">
        <f t="shared" si="11"/>
        <v>1313000</v>
      </c>
      <c r="H39" s="103">
        <f t="shared" si="11"/>
        <v>0</v>
      </c>
      <c r="I39" s="103">
        <f t="shared" si="11"/>
        <v>0</v>
      </c>
      <c r="J39" s="103">
        <f t="shared" si="11"/>
        <v>889000</v>
      </c>
      <c r="K39" s="28">
        <f t="shared" si="11"/>
        <v>1500000</v>
      </c>
    </row>
    <row r="40" spans="1:11" ht="12.75">
      <c r="A40" s="100"/>
      <c r="B40" s="91">
        <v>80101</v>
      </c>
      <c r="C40" s="102" t="s">
        <v>83</v>
      </c>
      <c r="D40" s="103">
        <f t="shared" si="1"/>
        <v>4484000</v>
      </c>
      <c r="E40" s="103">
        <f t="shared" si="2"/>
        <v>2984000</v>
      </c>
      <c r="F40" s="103">
        <v>1514000</v>
      </c>
      <c r="G40" s="103">
        <v>820000</v>
      </c>
      <c r="H40" s="103"/>
      <c r="I40" s="103"/>
      <c r="J40" s="103">
        <v>650000</v>
      </c>
      <c r="K40" s="28">
        <v>1500000</v>
      </c>
    </row>
    <row r="41" spans="1:11" ht="12.75">
      <c r="A41" s="100"/>
      <c r="B41" s="91">
        <v>80104</v>
      </c>
      <c r="C41" s="102" t="s">
        <v>154</v>
      </c>
      <c r="D41" s="103">
        <f t="shared" si="1"/>
        <v>443500</v>
      </c>
      <c r="E41" s="103">
        <f t="shared" si="2"/>
        <v>443500</v>
      </c>
      <c r="F41" s="103">
        <v>203500</v>
      </c>
      <c r="G41" s="103">
        <v>200000</v>
      </c>
      <c r="H41" s="103"/>
      <c r="I41" s="103"/>
      <c r="J41" s="103">
        <v>40000</v>
      </c>
      <c r="K41" s="28"/>
    </row>
    <row r="42" spans="1:11" ht="12.75">
      <c r="A42" s="100"/>
      <c r="B42" s="91">
        <v>80110</v>
      </c>
      <c r="C42" s="102" t="s">
        <v>155</v>
      </c>
      <c r="D42" s="103">
        <f t="shared" si="1"/>
        <v>975000</v>
      </c>
      <c r="E42" s="103">
        <f t="shared" si="2"/>
        <v>975000</v>
      </c>
      <c r="F42" s="103">
        <v>603000</v>
      </c>
      <c r="G42" s="103">
        <v>293000</v>
      </c>
      <c r="H42" s="103"/>
      <c r="I42" s="103"/>
      <c r="J42" s="103">
        <v>79000</v>
      </c>
      <c r="K42" s="28"/>
    </row>
    <row r="43" spans="1:11" ht="25.5">
      <c r="A43" s="100"/>
      <c r="B43" s="91">
        <v>80113</v>
      </c>
      <c r="C43" s="102" t="s">
        <v>156</v>
      </c>
      <c r="D43" s="103">
        <f t="shared" si="1"/>
        <v>110000</v>
      </c>
      <c r="E43" s="103">
        <f t="shared" si="2"/>
        <v>110000</v>
      </c>
      <c r="F43" s="103"/>
      <c r="G43" s="103"/>
      <c r="H43" s="103"/>
      <c r="I43" s="103"/>
      <c r="J43" s="103">
        <v>110000</v>
      </c>
      <c r="K43" s="28"/>
    </row>
    <row r="44" spans="1:11" ht="38.25">
      <c r="A44" s="100"/>
      <c r="B44" s="91">
        <v>80146</v>
      </c>
      <c r="C44" s="102" t="s">
        <v>157</v>
      </c>
      <c r="D44" s="103">
        <f t="shared" si="1"/>
        <v>10000</v>
      </c>
      <c r="E44" s="103">
        <f t="shared" si="2"/>
        <v>10000</v>
      </c>
      <c r="F44" s="103"/>
      <c r="G44" s="103"/>
      <c r="H44" s="103"/>
      <c r="I44" s="103"/>
      <c r="J44" s="103">
        <v>10000</v>
      </c>
      <c r="K44" s="28"/>
    </row>
    <row r="45" spans="1:11" ht="12.75">
      <c r="A45" s="100">
        <v>851</v>
      </c>
      <c r="B45" s="91"/>
      <c r="C45" s="102" t="s">
        <v>158</v>
      </c>
      <c r="D45" s="103">
        <f t="shared" si="1"/>
        <v>510000</v>
      </c>
      <c r="E45" s="103">
        <f t="shared" si="2"/>
        <v>470000</v>
      </c>
      <c r="F45" s="103">
        <f aca="true" t="shared" si="12" ref="F45:K45">SUM(F46:F47)</f>
        <v>128500</v>
      </c>
      <c r="G45" s="103">
        <f t="shared" si="12"/>
        <v>0</v>
      </c>
      <c r="H45" s="103">
        <f t="shared" si="12"/>
        <v>0</v>
      </c>
      <c r="I45" s="103">
        <f t="shared" si="12"/>
        <v>0</v>
      </c>
      <c r="J45" s="103">
        <f t="shared" si="12"/>
        <v>341500</v>
      </c>
      <c r="K45" s="28">
        <f t="shared" si="12"/>
        <v>40000</v>
      </c>
    </row>
    <row r="46" spans="1:11" ht="25.5">
      <c r="A46" s="100"/>
      <c r="B46" s="91">
        <v>85121</v>
      </c>
      <c r="C46" s="102" t="s">
        <v>159</v>
      </c>
      <c r="D46" s="103">
        <f t="shared" si="1"/>
        <v>130000</v>
      </c>
      <c r="E46" s="103">
        <f t="shared" si="2"/>
        <v>130000</v>
      </c>
      <c r="F46" s="103">
        <v>60000</v>
      </c>
      <c r="G46" s="103"/>
      <c r="H46" s="103"/>
      <c r="I46" s="103"/>
      <c r="J46" s="103">
        <v>70000</v>
      </c>
      <c r="K46" s="28"/>
    </row>
    <row r="47" spans="1:11" ht="25.5">
      <c r="A47" s="100"/>
      <c r="B47" s="91">
        <v>85154</v>
      </c>
      <c r="C47" s="102" t="s">
        <v>160</v>
      </c>
      <c r="D47" s="103">
        <f t="shared" si="1"/>
        <v>380000</v>
      </c>
      <c r="E47" s="103">
        <f t="shared" si="2"/>
        <v>340000</v>
      </c>
      <c r="F47" s="103">
        <v>68500</v>
      </c>
      <c r="G47" s="103"/>
      <c r="H47" s="103"/>
      <c r="I47" s="103"/>
      <c r="J47" s="103">
        <v>271500</v>
      </c>
      <c r="K47" s="28">
        <v>40000</v>
      </c>
    </row>
    <row r="48" spans="1:11" ht="12.75">
      <c r="A48" s="100">
        <v>852</v>
      </c>
      <c r="B48" s="91"/>
      <c r="C48" s="102" t="s">
        <v>85</v>
      </c>
      <c r="D48" s="103">
        <f t="shared" si="1"/>
        <v>638400</v>
      </c>
      <c r="E48" s="103">
        <f t="shared" si="2"/>
        <v>638400</v>
      </c>
      <c r="F48" s="103">
        <f aca="true" t="shared" si="13" ref="F48:K48">SUM(F49:F52)</f>
        <v>295370</v>
      </c>
      <c r="G48" s="103">
        <f t="shared" si="13"/>
        <v>0</v>
      </c>
      <c r="H48" s="103">
        <f t="shared" si="13"/>
        <v>0</v>
      </c>
      <c r="I48" s="103">
        <f t="shared" si="13"/>
        <v>0</v>
      </c>
      <c r="J48" s="103">
        <f t="shared" si="13"/>
        <v>343030</v>
      </c>
      <c r="K48" s="28">
        <f t="shared" si="13"/>
        <v>0</v>
      </c>
    </row>
    <row r="49" spans="1:11" ht="51.75" customHeight="1">
      <c r="A49" s="100"/>
      <c r="B49" s="91">
        <v>85214</v>
      </c>
      <c r="C49" s="102" t="s">
        <v>88</v>
      </c>
      <c r="D49" s="103">
        <f t="shared" si="1"/>
        <v>175000</v>
      </c>
      <c r="E49" s="103">
        <f t="shared" si="2"/>
        <v>175000</v>
      </c>
      <c r="F49" s="103"/>
      <c r="G49" s="103"/>
      <c r="H49" s="103"/>
      <c r="I49" s="103"/>
      <c r="J49" s="103">
        <v>175000</v>
      </c>
      <c r="K49" s="28"/>
    </row>
    <row r="50" spans="1:11" ht="12.75">
      <c r="A50" s="100"/>
      <c r="B50" s="91">
        <v>85215</v>
      </c>
      <c r="C50" s="102" t="s">
        <v>162</v>
      </c>
      <c r="D50" s="103">
        <f t="shared" si="1"/>
        <v>60000</v>
      </c>
      <c r="E50" s="103">
        <f t="shared" si="2"/>
        <v>60000</v>
      </c>
      <c r="F50" s="103"/>
      <c r="G50" s="103"/>
      <c r="H50" s="103"/>
      <c r="I50" s="103"/>
      <c r="J50" s="103">
        <v>60000</v>
      </c>
      <c r="K50" s="28"/>
    </row>
    <row r="51" spans="1:11" ht="25.5">
      <c r="A51" s="100"/>
      <c r="B51" s="91">
        <v>85219</v>
      </c>
      <c r="C51" s="102" t="s">
        <v>91</v>
      </c>
      <c r="D51" s="103">
        <f t="shared" si="1"/>
        <v>343400</v>
      </c>
      <c r="E51" s="103">
        <f t="shared" si="2"/>
        <v>343400</v>
      </c>
      <c r="F51" s="103">
        <v>295370</v>
      </c>
      <c r="G51" s="103"/>
      <c r="H51" s="103"/>
      <c r="I51" s="103"/>
      <c r="J51" s="103">
        <v>48030</v>
      </c>
      <c r="K51" s="28"/>
    </row>
    <row r="52" spans="1:11" ht="12.75">
      <c r="A52" s="100"/>
      <c r="B52" s="91">
        <v>85295</v>
      </c>
      <c r="C52" s="102" t="s">
        <v>163</v>
      </c>
      <c r="D52" s="103">
        <f t="shared" si="1"/>
        <v>60000</v>
      </c>
      <c r="E52" s="103">
        <f t="shared" si="2"/>
        <v>60000</v>
      </c>
      <c r="F52" s="103"/>
      <c r="G52" s="103"/>
      <c r="H52" s="103"/>
      <c r="I52" s="103"/>
      <c r="J52" s="103">
        <v>60000</v>
      </c>
      <c r="K52" s="28"/>
    </row>
    <row r="53" spans="1:11" ht="25.5">
      <c r="A53" s="100" t="s">
        <v>164</v>
      </c>
      <c r="B53" s="91"/>
      <c r="C53" s="102" t="s">
        <v>165</v>
      </c>
      <c r="D53" s="103">
        <f>SUM(E53+K53)</f>
        <v>40000</v>
      </c>
      <c r="E53" s="103">
        <f>SUM(F53:J53)</f>
        <v>40000</v>
      </c>
      <c r="F53" s="103">
        <f aca="true" t="shared" si="14" ref="F53:K53">SUM(F54)</f>
        <v>0</v>
      </c>
      <c r="G53" s="103">
        <f t="shared" si="14"/>
        <v>0</v>
      </c>
      <c r="H53" s="103">
        <f t="shared" si="14"/>
        <v>0</v>
      </c>
      <c r="I53" s="103">
        <f t="shared" si="14"/>
        <v>0</v>
      </c>
      <c r="J53" s="103">
        <f t="shared" si="14"/>
        <v>40000</v>
      </c>
      <c r="K53" s="103">
        <f t="shared" si="14"/>
        <v>0</v>
      </c>
    </row>
    <row r="54" spans="1:11" ht="25.5">
      <c r="A54" s="100"/>
      <c r="B54" s="91">
        <v>85415</v>
      </c>
      <c r="C54" s="102" t="s">
        <v>166</v>
      </c>
      <c r="D54" s="103">
        <f>SUM(E54+K54)</f>
        <v>40000</v>
      </c>
      <c r="E54" s="103">
        <f>SUM(F54:J54)</f>
        <v>40000</v>
      </c>
      <c r="F54" s="103"/>
      <c r="G54" s="103"/>
      <c r="H54" s="103"/>
      <c r="I54" s="103"/>
      <c r="J54" s="103">
        <v>40000</v>
      </c>
      <c r="K54" s="28"/>
    </row>
    <row r="55" spans="1:11" ht="25.5">
      <c r="A55" s="100">
        <v>900</v>
      </c>
      <c r="B55" s="91"/>
      <c r="C55" s="102" t="s">
        <v>93</v>
      </c>
      <c r="D55" s="103">
        <f t="shared" si="1"/>
        <v>2920000</v>
      </c>
      <c r="E55" s="103">
        <f t="shared" si="2"/>
        <v>1400000</v>
      </c>
      <c r="F55" s="103">
        <f>SUM(F56:F61)</f>
        <v>100000</v>
      </c>
      <c r="G55" s="103">
        <f>SUM(G56:G61)</f>
        <v>0</v>
      </c>
      <c r="H55" s="103">
        <f>SUM(H56:H61)</f>
        <v>0</v>
      </c>
      <c r="I55" s="103">
        <f>SUM(I56:I61)</f>
        <v>0</v>
      </c>
      <c r="J55" s="103">
        <f>SUM(J56:J61)</f>
        <v>1300000</v>
      </c>
      <c r="K55" s="28">
        <f>SUM(K56:K62)</f>
        <v>1520000</v>
      </c>
    </row>
    <row r="56" spans="1:11" ht="25.5">
      <c r="A56" s="100"/>
      <c r="B56" s="91">
        <v>90001</v>
      </c>
      <c r="C56" s="102" t="s">
        <v>94</v>
      </c>
      <c r="D56" s="103">
        <f t="shared" si="1"/>
        <v>800000</v>
      </c>
      <c r="E56" s="103">
        <f t="shared" si="2"/>
        <v>0</v>
      </c>
      <c r="F56" s="103"/>
      <c r="G56" s="103"/>
      <c r="H56" s="103"/>
      <c r="I56" s="103"/>
      <c r="J56" s="103"/>
      <c r="K56" s="28">
        <v>800000</v>
      </c>
    </row>
    <row r="57" spans="1:11" ht="12.75">
      <c r="A57" s="100"/>
      <c r="B57" s="91">
        <v>90002</v>
      </c>
      <c r="C57" s="91" t="s">
        <v>167</v>
      </c>
      <c r="D57" s="103">
        <f t="shared" si="1"/>
        <v>35000</v>
      </c>
      <c r="E57" s="103">
        <f t="shared" si="2"/>
        <v>0</v>
      </c>
      <c r="F57" s="103"/>
      <c r="G57" s="103"/>
      <c r="H57" s="103"/>
      <c r="I57" s="103"/>
      <c r="J57" s="103"/>
      <c r="K57" s="28">
        <v>35000</v>
      </c>
    </row>
    <row r="58" spans="1:11" ht="25.5">
      <c r="A58" s="100"/>
      <c r="B58" s="91">
        <v>90003</v>
      </c>
      <c r="C58" s="102" t="s">
        <v>168</v>
      </c>
      <c r="D58" s="103">
        <f t="shared" si="1"/>
        <v>1050000</v>
      </c>
      <c r="E58" s="103">
        <f t="shared" si="2"/>
        <v>1050000</v>
      </c>
      <c r="F58" s="103"/>
      <c r="G58" s="103"/>
      <c r="H58" s="103"/>
      <c r="I58" s="103"/>
      <c r="J58" s="103">
        <v>1050000</v>
      </c>
      <c r="K58" s="28">
        <v>0</v>
      </c>
    </row>
    <row r="59" spans="1:11" ht="25.5">
      <c r="A59" s="100"/>
      <c r="B59" s="91">
        <v>90004</v>
      </c>
      <c r="C59" s="102" t="s">
        <v>169</v>
      </c>
      <c r="D59" s="103">
        <f t="shared" si="1"/>
        <v>150000</v>
      </c>
      <c r="E59" s="103">
        <f t="shared" si="2"/>
        <v>150000</v>
      </c>
      <c r="F59" s="103">
        <v>100000</v>
      </c>
      <c r="G59" s="103"/>
      <c r="H59" s="103"/>
      <c r="I59" s="103"/>
      <c r="J59" s="103">
        <v>50000</v>
      </c>
      <c r="K59" s="28"/>
    </row>
    <row r="60" spans="1:11" ht="12.75">
      <c r="A60" s="100"/>
      <c r="B60" s="91">
        <v>90013</v>
      </c>
      <c r="C60" s="102" t="s">
        <v>170</v>
      </c>
      <c r="D60" s="103">
        <f t="shared" si="1"/>
        <v>15000</v>
      </c>
      <c r="E60" s="103">
        <f t="shared" si="2"/>
        <v>0</v>
      </c>
      <c r="F60" s="103"/>
      <c r="G60" s="103"/>
      <c r="H60" s="103"/>
      <c r="I60" s="103"/>
      <c r="J60" s="103"/>
      <c r="K60" s="28">
        <v>15000</v>
      </c>
    </row>
    <row r="61" spans="1:11" ht="25.5">
      <c r="A61" s="100"/>
      <c r="B61" s="91">
        <v>90015</v>
      </c>
      <c r="C61" s="102" t="s">
        <v>171</v>
      </c>
      <c r="D61" s="103">
        <f t="shared" si="1"/>
        <v>850000</v>
      </c>
      <c r="E61" s="103">
        <f t="shared" si="2"/>
        <v>200000</v>
      </c>
      <c r="F61" s="103"/>
      <c r="G61" s="103"/>
      <c r="H61" s="103"/>
      <c r="I61" s="103"/>
      <c r="J61" s="103">
        <v>200000</v>
      </c>
      <c r="K61" s="28">
        <v>650000</v>
      </c>
    </row>
    <row r="62" spans="1:11" ht="12.75">
      <c r="A62" s="100"/>
      <c r="B62" s="91">
        <v>90095</v>
      </c>
      <c r="C62" s="102" t="s">
        <v>92</v>
      </c>
      <c r="D62" s="103">
        <f t="shared" si="1"/>
        <v>20000</v>
      </c>
      <c r="E62" s="103">
        <f t="shared" si="2"/>
        <v>0</v>
      </c>
      <c r="F62" s="103"/>
      <c r="G62" s="103"/>
      <c r="H62" s="103"/>
      <c r="I62" s="103"/>
      <c r="J62" s="103"/>
      <c r="K62" s="28">
        <v>20000</v>
      </c>
    </row>
    <row r="63" spans="1:11" ht="25.5">
      <c r="A63" s="100">
        <v>921</v>
      </c>
      <c r="B63" s="91"/>
      <c r="C63" s="102" t="s">
        <v>172</v>
      </c>
      <c r="D63" s="103">
        <f t="shared" si="1"/>
        <v>365000</v>
      </c>
      <c r="E63" s="103">
        <f t="shared" si="2"/>
        <v>185000</v>
      </c>
      <c r="F63" s="103">
        <f aca="true" t="shared" si="15" ref="F63:K63">SUM(F65:F67)</f>
        <v>0</v>
      </c>
      <c r="G63" s="103">
        <f t="shared" si="15"/>
        <v>12000</v>
      </c>
      <c r="H63" s="103">
        <f t="shared" si="15"/>
        <v>0</v>
      </c>
      <c r="I63" s="103">
        <f t="shared" si="15"/>
        <v>0</v>
      </c>
      <c r="J63" s="103">
        <f>SUM(J64:J67)</f>
        <v>173000</v>
      </c>
      <c r="K63" s="28">
        <f t="shared" si="15"/>
        <v>180000</v>
      </c>
    </row>
    <row r="64" spans="1:11" ht="25.5">
      <c r="A64" s="100"/>
      <c r="B64" s="91">
        <v>92109</v>
      </c>
      <c r="C64" s="102" t="s">
        <v>173</v>
      </c>
      <c r="D64" s="103">
        <f>SUM(E64+K64)</f>
        <v>20000</v>
      </c>
      <c r="E64" s="103">
        <f>SUM(F64:J64)</f>
        <v>20000</v>
      </c>
      <c r="F64" s="103"/>
      <c r="G64" s="103"/>
      <c r="H64" s="103"/>
      <c r="I64" s="103"/>
      <c r="J64" s="109">
        <v>20000</v>
      </c>
      <c r="K64" s="110"/>
    </row>
    <row r="65" spans="1:11" ht="12.75">
      <c r="A65" s="100"/>
      <c r="B65" s="91">
        <v>92118</v>
      </c>
      <c r="C65" s="91" t="s">
        <v>174</v>
      </c>
      <c r="D65" s="103">
        <f t="shared" si="1"/>
        <v>15000</v>
      </c>
      <c r="E65" s="103">
        <f t="shared" si="2"/>
        <v>15000</v>
      </c>
      <c r="F65" s="103"/>
      <c r="G65" s="103"/>
      <c r="H65" s="103"/>
      <c r="I65" s="103"/>
      <c r="J65" s="103">
        <v>15000</v>
      </c>
      <c r="K65" s="103"/>
    </row>
    <row r="66" spans="1:11" ht="27.75" customHeight="1">
      <c r="A66" s="100"/>
      <c r="B66" s="91">
        <v>92120</v>
      </c>
      <c r="C66" s="102" t="s">
        <v>175</v>
      </c>
      <c r="D66" s="103">
        <f t="shared" si="1"/>
        <v>180000</v>
      </c>
      <c r="E66" s="103">
        <f t="shared" si="2"/>
        <v>0</v>
      </c>
      <c r="F66" s="103"/>
      <c r="G66" s="103"/>
      <c r="H66" s="103"/>
      <c r="I66" s="103"/>
      <c r="J66" s="109"/>
      <c r="K66" s="114">
        <v>180000</v>
      </c>
    </row>
    <row r="67" spans="1:11" ht="21" customHeight="1">
      <c r="A67" s="100"/>
      <c r="B67" s="91">
        <v>92195</v>
      </c>
      <c r="C67" s="91" t="s">
        <v>92</v>
      </c>
      <c r="D67" s="103">
        <f t="shared" si="1"/>
        <v>150000</v>
      </c>
      <c r="E67" s="103">
        <f t="shared" si="2"/>
        <v>150000</v>
      </c>
      <c r="F67" s="103"/>
      <c r="G67" s="103">
        <v>12000</v>
      </c>
      <c r="H67" s="103"/>
      <c r="I67" s="103"/>
      <c r="J67" s="103">
        <v>138000</v>
      </c>
      <c r="K67" s="67"/>
    </row>
    <row r="68" spans="1:11" ht="21" customHeight="1">
      <c r="A68" s="100">
        <v>926</v>
      </c>
      <c r="B68" s="91"/>
      <c r="C68" s="91" t="s">
        <v>176</v>
      </c>
      <c r="D68" s="103">
        <f t="shared" si="1"/>
        <v>1840000</v>
      </c>
      <c r="E68" s="103">
        <f t="shared" si="2"/>
        <v>340000</v>
      </c>
      <c r="F68" s="103">
        <f aca="true" t="shared" si="16" ref="F68:K68">SUM(F69:F71)</f>
        <v>0</v>
      </c>
      <c r="G68" s="103">
        <f t="shared" si="16"/>
        <v>240000</v>
      </c>
      <c r="H68" s="103">
        <f t="shared" si="16"/>
        <v>0</v>
      </c>
      <c r="I68" s="103">
        <f t="shared" si="16"/>
        <v>0</v>
      </c>
      <c r="J68" s="103">
        <f t="shared" si="16"/>
        <v>100000</v>
      </c>
      <c r="K68" s="115">
        <f t="shared" si="16"/>
        <v>1500000</v>
      </c>
    </row>
    <row r="69" spans="1:11" ht="12.75">
      <c r="A69" s="100"/>
      <c r="B69" s="91">
        <v>92601</v>
      </c>
      <c r="C69" s="91" t="s">
        <v>177</v>
      </c>
      <c r="D69" s="103">
        <f t="shared" si="1"/>
        <v>1500000</v>
      </c>
      <c r="E69" s="103">
        <f t="shared" si="2"/>
        <v>0</v>
      </c>
      <c r="F69" s="103"/>
      <c r="G69" s="103"/>
      <c r="H69" s="103">
        <v>0</v>
      </c>
      <c r="I69" s="103">
        <v>0</v>
      </c>
      <c r="J69" s="109"/>
      <c r="K69" s="114">
        <v>1500000</v>
      </c>
    </row>
    <row r="70" spans="1:11" ht="25.5">
      <c r="A70" s="100"/>
      <c r="B70" s="91">
        <v>92605</v>
      </c>
      <c r="C70" s="102" t="s">
        <v>178</v>
      </c>
      <c r="D70" s="103">
        <f t="shared" si="1"/>
        <v>240000</v>
      </c>
      <c r="E70" s="103">
        <f t="shared" si="2"/>
        <v>240000</v>
      </c>
      <c r="F70" s="103"/>
      <c r="G70" s="103">
        <v>240000</v>
      </c>
      <c r="H70" s="103"/>
      <c r="I70" s="103">
        <v>0</v>
      </c>
      <c r="J70" s="109"/>
      <c r="K70" s="114">
        <v>0</v>
      </c>
    </row>
    <row r="71" spans="1:11" ht="12.75">
      <c r="A71" s="100"/>
      <c r="B71" s="91">
        <v>92695</v>
      </c>
      <c r="C71" s="91" t="s">
        <v>92</v>
      </c>
      <c r="D71" s="116">
        <f t="shared" si="1"/>
        <v>100000</v>
      </c>
      <c r="E71" s="116">
        <f t="shared" si="2"/>
        <v>100000</v>
      </c>
      <c r="F71" s="103"/>
      <c r="G71" s="103"/>
      <c r="H71" s="103"/>
      <c r="I71" s="103">
        <v>0</v>
      </c>
      <c r="J71" s="103">
        <v>100000</v>
      </c>
      <c r="K71" s="67"/>
    </row>
    <row r="72" spans="1:11" ht="12.75">
      <c r="A72" s="304" t="s">
        <v>179</v>
      </c>
      <c r="B72" s="304"/>
      <c r="C72" s="304"/>
      <c r="D72" s="114">
        <f>SUM(E72+K72)</f>
        <v>29940103</v>
      </c>
      <c r="E72" s="114">
        <f>SUM(F72:J72)</f>
        <v>14170103</v>
      </c>
      <c r="F72" s="114">
        <f aca="true" t="shared" si="17" ref="F72:K72">SUM(F8+F11+F14+F16+F19+F21+F24+F32+F34+F36+F39+F45+F48+F53+F55+F63+F68)</f>
        <v>5059723</v>
      </c>
      <c r="G72" s="114">
        <f t="shared" si="17"/>
        <v>1565000</v>
      </c>
      <c r="H72" s="114">
        <f t="shared" si="17"/>
        <v>300000</v>
      </c>
      <c r="I72" s="114">
        <f t="shared" si="17"/>
        <v>0</v>
      </c>
      <c r="J72" s="114">
        <f t="shared" si="17"/>
        <v>7245380</v>
      </c>
      <c r="K72" s="114">
        <f t="shared" si="17"/>
        <v>15770000</v>
      </c>
    </row>
    <row r="75" spans="4:11" ht="12.75">
      <c r="D75" s="37">
        <f>SUM(D8:D71)/2</f>
        <v>29940103</v>
      </c>
      <c r="E75" s="37">
        <f>SUM(E8:E71)/2</f>
        <v>14170103</v>
      </c>
      <c r="F75" s="37">
        <f aca="true" t="shared" si="18" ref="F75:K75">SUM(F8:F71)/2</f>
        <v>5059723</v>
      </c>
      <c r="G75" s="37">
        <f t="shared" si="18"/>
        <v>1565000</v>
      </c>
      <c r="H75" s="37">
        <f t="shared" si="18"/>
        <v>300000</v>
      </c>
      <c r="I75" s="37">
        <f t="shared" si="18"/>
        <v>0</v>
      </c>
      <c r="J75" s="37">
        <f t="shared" si="18"/>
        <v>7245380</v>
      </c>
      <c r="K75" s="37">
        <f t="shared" si="18"/>
        <v>15770000</v>
      </c>
    </row>
  </sheetData>
  <sheetProtection/>
  <mergeCells count="12">
    <mergeCell ref="I1:J1"/>
    <mergeCell ref="A2:I2"/>
    <mergeCell ref="A3:A6"/>
    <mergeCell ref="B3:B6"/>
    <mergeCell ref="C3:C6"/>
    <mergeCell ref="D3:D6"/>
    <mergeCell ref="E3:K3"/>
    <mergeCell ref="E4:J4"/>
    <mergeCell ref="K4:K6"/>
    <mergeCell ref="E5:E6"/>
    <mergeCell ref="F5:J5"/>
    <mergeCell ref="A72:C7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Albin Bojkowski</cp:lastModifiedBy>
  <cp:lastPrinted>2009-02-16T10:20:16Z</cp:lastPrinted>
  <dcterms:created xsi:type="dcterms:W3CDTF">2002-09-26T09:06:19Z</dcterms:created>
  <dcterms:modified xsi:type="dcterms:W3CDTF">2009-02-18T11:37:39Z</dcterms:modified>
  <cp:category/>
  <cp:version/>
  <cp:contentType/>
  <cp:contentStatus/>
  <cp:revision>1</cp:revision>
</cp:coreProperties>
</file>