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80" windowHeight="8070" tabRatio="598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  <sheet name="Zał. Nr 15" sheetId="15" r:id="rId15"/>
    <sheet name="Zał. Nr 16" sheetId="16" r:id="rId16"/>
    <sheet name="Zał. Nr 17" sheetId="17" r:id="rId17"/>
    <sheet name="Zał. Nr 18" sheetId="18" r:id="rId18"/>
    <sheet name="Zał. Nr 19" sheetId="19" r:id="rId19"/>
    <sheet name="Zał. Nr 20" sheetId="20" r:id="rId20"/>
    <sheet name="Zał. Nr 21" sheetId="21" r:id="rId21"/>
  </sheets>
  <definedNames>
    <definedName name="_xlnm.Print_Area" localSheetId="0">'Zał. Nr 1'!$A$1:$G$129</definedName>
    <definedName name="_xlnm.Print_Area" localSheetId="9">'Zał. Nr 10'!#REF!</definedName>
    <definedName name="_xlnm.Print_Area" localSheetId="10">'Zał. Nr 11'!$A$1:$M$24</definedName>
    <definedName name="_xlnm.Print_Area" localSheetId="11">'Zał. Nr 12'!#REF!</definedName>
    <definedName name="_xlnm.Print_Area" localSheetId="12">'Zał. Nr 13'!#REF!</definedName>
    <definedName name="_xlnm.Print_Area" localSheetId="13">'Zał. Nr 14'!#REF!</definedName>
    <definedName name="_xlnm.Print_Area" localSheetId="14">'Zał. Nr 15'!#REF!</definedName>
    <definedName name="_xlnm.Print_Area" localSheetId="15">'Zał. Nr 16'!#REF!</definedName>
    <definedName name="_xlnm.Print_Area" localSheetId="16">'Zał. Nr 17'!#REF!</definedName>
    <definedName name="_xlnm.Print_Area" localSheetId="17">'Zał. Nr 18'!#REF!</definedName>
    <definedName name="_xlnm.Print_Area" localSheetId="18">'Zał. Nr 19'!#REF!</definedName>
    <definedName name="_xlnm.Print_Area" localSheetId="1">'Zał. Nr 2'!$A$2:$G$106</definedName>
    <definedName name="_xlnm.Print_Area" localSheetId="19">'Zał. Nr 20'!#REF!</definedName>
    <definedName name="_xlnm.Print_Area" localSheetId="20">'Zał. Nr 21'!#REF!</definedName>
    <definedName name="_xlnm.Print_Area" localSheetId="2">'Zał. Nr 3'!$B$1:$F$1</definedName>
    <definedName name="_xlnm.Print_Area" localSheetId="3">'Zał. Nr 4'!$A$1:$H$34</definedName>
    <definedName name="_xlnm.Print_Area" localSheetId="4">'Zał. Nr 5'!$A$1:$I$80</definedName>
    <definedName name="_xlnm.Print_Area" localSheetId="5">'Zał. Nr 6'!$A$1:$F$39</definedName>
    <definedName name="_xlnm.Print_Area" localSheetId="6">'Zał. Nr 7'!#REF!</definedName>
    <definedName name="_xlnm.Print_Area" localSheetId="7">'Zał. Nr 8'!$A$1:$L$80</definedName>
    <definedName name="_xlnm.Print_Area" localSheetId="8">'Zał. Nr 9'!$A$1:$M$72</definedName>
  </definedNames>
  <calcPr fullCalcOnLoad="1"/>
</workbook>
</file>

<file path=xl/sharedStrings.xml><?xml version="1.0" encoding="utf-8"?>
<sst xmlns="http://schemas.openxmlformats.org/spreadsheetml/2006/main" count="753" uniqueCount="203">
  <si>
    <t>Dział</t>
  </si>
  <si>
    <t>Razem:</t>
  </si>
  <si>
    <t>Rozdział</t>
  </si>
  <si>
    <t>Paragraf</t>
  </si>
  <si>
    <t>Wydatki bieżące</t>
  </si>
  <si>
    <t>z tego:</t>
  </si>
  <si>
    <t>Ogółem</t>
  </si>
  <si>
    <t>Wynagrodzenia
i pochodne od
wynagrodzeń</t>
  </si>
  <si>
    <t>Dotacje</t>
  </si>
  <si>
    <t>Wydatki
na obsługę
długu</t>
  </si>
  <si>
    <t>Wydatki 
majątkowe</t>
  </si>
  <si>
    <t>Rozdz.</t>
  </si>
  <si>
    <t>w zł</t>
  </si>
  <si>
    <t>Nazwa podziałki 
klasyfikacji budżetowej</t>
  </si>
  <si>
    <t>Przeciwdziałanie alkoholizmowi</t>
  </si>
  <si>
    <t>Ochrona zdrowia</t>
  </si>
  <si>
    <t>Według działów klasyfikacji i ważniejszych źródeł:</t>
  </si>
  <si>
    <t>Wpływy z opłat za zezwolenia na sprzedaż alkoholu</t>
  </si>
  <si>
    <t>w tym:</t>
  </si>
  <si>
    <t>Transport i łączność</t>
  </si>
  <si>
    <t>Lokalny transport zbiorowy</t>
  </si>
  <si>
    <t>Wpływy z usług</t>
  </si>
  <si>
    <t>Turystyka</t>
  </si>
  <si>
    <t>Zadania w zakresie upowszechniania turystyki</t>
  </si>
  <si>
    <t>Środki na dofinansowanie własnych zadań bieżących gmin ( związków gmin), powiatów (związków powiatów, samorządów województw, pozyskane z innych źródeł</t>
  </si>
  <si>
    <t>Gospodarka mieszkaniowa</t>
  </si>
  <si>
    <t>Gospodarka gruntami i nieruchomościami</t>
  </si>
  <si>
    <t>Wpływy z opłat za zarząd, użytkowanie i użutkowanie wieczyste nieruchomości</t>
  </si>
  <si>
    <t>Wpływy z innych lokalnych opłat pobieranych przez jednostki samorządu terytorialnego na podstawie odrębnych ustaw</t>
  </si>
  <si>
    <t>Dochody n najmu i dzierżawy składników majątkowych Skarbu Państwa, jednostek samorządu terytorialnego lub innych jednostek zaliczanych do sektora finansów publicznych oraz innych umów o podobnym charakterze</t>
  </si>
  <si>
    <t>Wpływy ze sprzedaży wyrobów i składników majątkowych</t>
  </si>
  <si>
    <t>Pozostałe odsetki</t>
  </si>
  <si>
    <t>Administracja publiczna</t>
  </si>
  <si>
    <t>Urzędy wojewódzkie</t>
  </si>
  <si>
    <t>Dotacje otrzymywane z budżetu państwa na realizację zadań bieżących z zakresu administracji rządowej oraz innych zadań zleconych gminie ustawami</t>
  </si>
  <si>
    <t>Urzędy gmin</t>
  </si>
  <si>
    <t>Grzywny, mandaty i inne kary pieniężne od ludności</t>
  </si>
  <si>
    <t>Wpływy z różnych opłat</t>
  </si>
  <si>
    <t>Wpływy z podatku dochodowego od osób fizycznych ( karta podatkowa)</t>
  </si>
  <si>
    <t>Podatek od działalności gospodarczej osób fizycznych, opłacany w formie karty podatkowej</t>
  </si>
  <si>
    <t>Odsetki od nieterminowych wpłat z tytułu podatków i opłat</t>
  </si>
  <si>
    <t>Wpływy z podatku rolnego, podatku leśnego, podatku od czynności cywilnoprawnych, podatku od spadków i darowizn, oraz podatków oi opłat lokalnych</t>
  </si>
  <si>
    <t>Podatek od nieruchomości</t>
  </si>
  <si>
    <t>Podatek rolny</t>
  </si>
  <si>
    <t>Podatek leśny</t>
  </si>
  <si>
    <t>Podatek od środków transportu</t>
  </si>
  <si>
    <t>Podatek od spadków i darowizn</t>
  </si>
  <si>
    <t>podatek od posiadania psów</t>
  </si>
  <si>
    <t>Wpływy z opłaty targowej</t>
  </si>
  <si>
    <t>Wpływy z opłaty miejscowej</t>
  </si>
  <si>
    <t>Podatek od czynności cywilnoprawnych</t>
  </si>
  <si>
    <t>Wpływy z innych opłat stanowiacych dochody jednostek samorządu terytorialnego na podstawie ustaw</t>
  </si>
  <si>
    <t>Wpływy z opłaty skarbowej</t>
  </si>
  <si>
    <t>Udziały gmin w podatkach stanowiących dochód budżetu państwa</t>
  </si>
  <si>
    <t>Podatek dochodowy od osłób fizycznych</t>
  </si>
  <si>
    <t>Podatek dochodowy od osób prawnych</t>
  </si>
  <si>
    <t>Różne rozliczenia</t>
  </si>
  <si>
    <t xml:space="preserve">Część oświatowa subwencji ogólnej dla jednostek samorządu terytorialnego </t>
  </si>
  <si>
    <t>Subwencje ogólne z budżetu państwa</t>
  </si>
  <si>
    <t>Oświata i wychowanie</t>
  </si>
  <si>
    <t>Szkoły podstawowe</t>
  </si>
  <si>
    <t>Pomoc społeczna</t>
  </si>
  <si>
    <t>Składki na ubezpieczenia zdrowotne opłacane za osoby pobierające niektóre świadczenia z pomocy społecznej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</si>
  <si>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</si>
  <si>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</si>
  <si>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</si>
  <si>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</si>
  <si>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Wpływy do budżetu nadwyżki środków obrotowych zakładu budżetowego</t>
  </si>
  <si>
    <t>Gospodarka ściekowa i ochrona wód</t>
  </si>
  <si>
    <t>Wpływy z różnych dochodów</t>
  </si>
  <si>
    <t>Rolnictwo i łowiectwo</t>
  </si>
  <si>
    <t>Izby rolnicze</t>
  </si>
  <si>
    <t>Drogi publiczne gminne</t>
  </si>
  <si>
    <t>Pozostała działalność</t>
  </si>
  <si>
    <t>Rady gmin</t>
  </si>
  <si>
    <t>Urzędy naczelnych organów władzy państwowej, kontroli i ochrony prawa oraz sądownictwa</t>
  </si>
  <si>
    <t>Bezpieczeństwo publiczne i ochrona przeciwpożarowa</t>
  </si>
  <si>
    <t>Jednostki terenowe Policji</t>
  </si>
  <si>
    <t>Straż Graniczna</t>
  </si>
  <si>
    <t>Ochotnicze Straże Pożarne</t>
  </si>
  <si>
    <t>Obrona cywilna</t>
  </si>
  <si>
    <t>Zadania ratownictwa górskiego i wodnego</t>
  </si>
  <si>
    <t>Straż Miejska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</si>
  <si>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</si>
  <si>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</si>
  <si>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</si>
  <si>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Gimnazja</t>
  </si>
  <si>
    <t>Dowożenie uczniów do szkół</t>
  </si>
  <si>
    <t>Dokształcanie i doskonalenia nauczycieli</t>
  </si>
  <si>
    <t>Lecznictwo ambulatoryjne</t>
  </si>
  <si>
    <t>Składki na ubezpieczeniae zdrowotne opłacane za osoby pobierające niektóre świadczenia z pomocy społecznej</t>
  </si>
  <si>
    <t>Zasiłki i pomoc w naturze oraz składki na ubezpieczenia społeczne</t>
  </si>
  <si>
    <t>Dodatki mieszkaniowe</t>
  </si>
  <si>
    <t>Us ługi opiekuńcze i specjalistyczne usługi opiekuńcze</t>
  </si>
  <si>
    <t>Pozostała dziełalność</t>
  </si>
  <si>
    <t>Przedszkola</t>
  </si>
  <si>
    <t>Gospodarka odpadami</t>
  </si>
  <si>
    <t>Oczyszczanie miast i wsi</t>
  </si>
  <si>
    <t>Utrzymanie zieleni w miastach i gminach</t>
  </si>
  <si>
    <t>Ośiwetlenia ulic, placów i dróg</t>
  </si>
  <si>
    <t>Kultura i ochrona dziedzictwa narodowego</t>
  </si>
  <si>
    <t>Muzea</t>
  </si>
  <si>
    <t>Ochrona i konserwacja zabytków</t>
  </si>
  <si>
    <t>Kultura fizyczna i sport</t>
  </si>
  <si>
    <t>Obiekty sportowe</t>
  </si>
  <si>
    <t>Zadania w zakresie kultury fizycznej i sportu</t>
  </si>
  <si>
    <t>RAZEM</t>
  </si>
  <si>
    <t>Pozostałe wydatki bieżące</t>
  </si>
  <si>
    <t>Wydatki z tytułu poręczeń i gwarancji</t>
  </si>
  <si>
    <t>Urzędy naszelnych organów władzy państwowej, kontroli i ochrony prawa</t>
  </si>
  <si>
    <t>010</t>
  </si>
  <si>
    <t>0830</t>
  </si>
  <si>
    <t>0470</t>
  </si>
  <si>
    <t>0490</t>
  </si>
  <si>
    <t>0750</t>
  </si>
  <si>
    <t>0840</t>
  </si>
  <si>
    <t>0920</t>
  </si>
  <si>
    <t>0570</t>
  </si>
  <si>
    <t>0690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</si>
  <si>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</si>
  <si>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</si>
  <si>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</si>
  <si>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</si>
  <si>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</si>
  <si>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</si>
  <si>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</si>
  <si>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</si>
  <si>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</si>
  <si>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</si>
  <si>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0480</t>
  </si>
  <si>
    <t>0500</t>
  </si>
  <si>
    <t>0410</t>
  </si>
  <si>
    <t>0010</t>
  </si>
  <si>
    <t>0020</t>
  </si>
  <si>
    <t>0970</t>
  </si>
  <si>
    <t>Dochody z najmu i dzierżawy składników majątkowych Skarbu Państwa, jednostek samorządu terytorialnego lub innych jednostek zaliczanych do sektora finansów publicznych oraz innych umów o podobnym charakterze</t>
  </si>
  <si>
    <t>710</t>
  </si>
  <si>
    <t>Uzupełnienie subwencji ogólnej dla jednostek samorządu terytorialnego</t>
  </si>
  <si>
    <t>Działalność usługowa</t>
  </si>
  <si>
    <t>Plany zagospodarowania przestrzennego</t>
  </si>
  <si>
    <t>0960</t>
  </si>
  <si>
    <t>Komendy Powiatowe Policji</t>
  </si>
  <si>
    <t>Schroniska dla zwierząt</t>
  </si>
  <si>
    <t>01030</t>
  </si>
  <si>
    <t>01095</t>
  </si>
  <si>
    <t>Dochody od osób prawnych, od osób fizycznych i od innych jednostek nieposiadających osobowości prawnej oraz wydatki związane z ich poborem</t>
  </si>
  <si>
    <t>Planowana kwota dochodów
(zł)</t>
  </si>
  <si>
    <t>Wykonana kwota dochodów
(zł)</t>
  </si>
  <si>
    <t>% wykonania</t>
  </si>
  <si>
    <t>2700</t>
  </si>
  <si>
    <t>0760</t>
  </si>
  <si>
    <t>2030</t>
  </si>
  <si>
    <t>6310</t>
  </si>
  <si>
    <t>2033</t>
  </si>
  <si>
    <t>6333</t>
  </si>
  <si>
    <t xml:space="preserve">Wytwarzania i zaopatrywanie w energię elektryczną, gaz i wodę </t>
  </si>
  <si>
    <t>Dostarczanie ciepła</t>
  </si>
  <si>
    <t>Dostarczanie energii elektrycznej</t>
  </si>
  <si>
    <t xml:space="preserve">Wpływy z tytułu przekształcenia prawa uzytkowania wieczystego przysługującego osobom fizycznym w prawo własności </t>
  </si>
  <si>
    <t>Wybory do rad gmin rad powiatów i sejmików województw, wybory wójtów, burmistrzów i prezydentów miast oraz referenda gminne, powiatowe i wojewódzkie</t>
  </si>
  <si>
    <t>Wybory do Parlamentu Europejskiego</t>
  </si>
  <si>
    <t>Otrzymane spadki zapisy i darowizny w postaci pieniężnej</t>
  </si>
  <si>
    <t>Część rekompensująca subwencji ogólnej dla gmin</t>
  </si>
  <si>
    <t>Różne rozliczenia finansowe</t>
  </si>
  <si>
    <t>Dotacje celowe otrzymane z budżetu państwa na realizację własnych zadań bieżących gmin (związków gmin)</t>
  </si>
  <si>
    <t xml:space="preserve">Pozostała działalność </t>
  </si>
  <si>
    <t>Swiadczenia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</si>
  <si>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</si>
  <si>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Edukacyjna opieka wychowawcza</t>
  </si>
  <si>
    <t>Światlice szkolne</t>
  </si>
  <si>
    <t>Dotacje celowe otrzymane z budżetu państwa na realizację inwestycji i zakupów inwestycyjnych własnych gmin (związków gmin)</t>
  </si>
  <si>
    <t>Ośwwietlenie ulic, placów i dróg</t>
  </si>
  <si>
    <t>Załącznik Nr 1</t>
  </si>
  <si>
    <t>Planowane i wykonane dochody budżetu
Gminy Rewal
(ogółem)
w 2004 r.</t>
  </si>
  <si>
    <t xml:space="preserve">Załącznik Nr 2
</t>
  </si>
  <si>
    <t>Gminy Rewal</t>
  </si>
  <si>
    <t>związane z realizacją zadań z zakresu administracji rządowej oraz innych zadań zleconych ustawami</t>
  </si>
  <si>
    <t>w 2004 r.</t>
  </si>
  <si>
    <t xml:space="preserve">Załącznik Nr 3
</t>
  </si>
  <si>
    <t>Wykonanie wydatków
ogółem</t>
  </si>
  <si>
    <t>Planowane</t>
  </si>
  <si>
    <t xml:space="preserve">Wydatki </t>
  </si>
  <si>
    <t>ogółem</t>
  </si>
  <si>
    <t>854</t>
  </si>
  <si>
    <t>Załącznik Nr 4</t>
  </si>
  <si>
    <t>Różne jednostki obsługi gospodarki mieszkaniowej</t>
  </si>
  <si>
    <t>Załącznik Nr 5</t>
  </si>
  <si>
    <t>Wydatki budżetu
Gminy Rewal
(na zadania własne)
w 2004 r.</t>
  </si>
  <si>
    <t>Plan i wykonanie wydatków budżetu
Gminy Rewal
związane z realizacją zadań z zakresu administracji rządowej oraz innych zadań zleconych ustawami
w 2004 r.</t>
  </si>
  <si>
    <t>Załącznik Nr 6</t>
  </si>
  <si>
    <t>Plan i wykonanie wydatków budżetu
Gminy Rewal
(ogółem)
w 2004 r.</t>
  </si>
  <si>
    <t>Wydatki</t>
  </si>
  <si>
    <t>Wykonanie wydatków</t>
  </si>
  <si>
    <t>%</t>
  </si>
  <si>
    <t>wykonania</t>
  </si>
  <si>
    <t>Planowane Wydatki</t>
  </si>
  <si>
    <t>Wykonane Wydatki</t>
  </si>
  <si>
    <t>% Wykonania</t>
  </si>
  <si>
    <t>Załącznik Nr 7</t>
  </si>
  <si>
    <t>Plan i wykonanie wydatków inwestycyjnych budżetu
Gminy Rewal
w 2004 r.</t>
  </si>
  <si>
    <t>Załącznik Nr 8</t>
  </si>
  <si>
    <t>Dochody budżetu Gminy Rewal
związane z realizacją zadań z zakresu administracji rządowej oraz innych zadań zleconych ustawami
w 2004 r.</t>
  </si>
  <si>
    <t>Planowane i wykonane dochody budżetu
Gminy Rewal
(własne)
w 2004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</si>
</sst>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18" applyFont="1" applyAlignment="1">
      <alignment horizontal="center"/>
      <protection/>
    </xf>
    <xf numFmtId="0" fontId="7" fillId="0" borderId="0" xfId="18">
      <alignment/>
      <protection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wrapText="1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3" fontId="0" fillId="0" borderId="9" xfId="0" applyNumberFormat="1" applyBorder="1" applyAlignment="1">
      <alignment/>
    </xf>
    <xf numFmtId="3" fontId="4" fillId="0" borderId="1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wrapText="1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3" fontId="0" fillId="0" borderId="0" xfId="0" applyNumberFormat="1" applyAlignment="1">
      <alignment vertical="top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wrapText="1"/>
    </xf>
    <xf numFmtId="3" fontId="0" fillId="0" borderId="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0" fillId="0" borderId="20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wrapText="1"/>
    </xf>
    <xf numFmtId="3" fontId="0" fillId="0" borderId="22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4" xfId="0" applyNumberFormat="1" applyBorder="1" applyAlignment="1">
      <alignment/>
    </xf>
    <xf numFmtId="2" fontId="0" fillId="0" borderId="1" xfId="0" applyNumberFormat="1" applyBorder="1" applyAlignment="1">
      <alignment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" fontId="13" fillId="0" borderId="19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/>
    </xf>
    <xf numFmtId="3" fontId="12" fillId="0" borderId="7" xfId="0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3" fontId="13" fillId="0" borderId="24" xfId="0" applyNumberFormat="1" applyFont="1" applyBorder="1" applyAlignment="1">
      <alignment wrapText="1"/>
    </xf>
    <xf numFmtId="0" fontId="13" fillId="0" borderId="18" xfId="0" applyFon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4" fontId="13" fillId="0" borderId="31" xfId="0" applyNumberFormat="1" applyFont="1" applyBorder="1" applyAlignment="1">
      <alignment/>
    </xf>
    <xf numFmtId="3" fontId="13" fillId="0" borderId="14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G129"/>
  <sheetViews>
    <sheetView showGridLines="0" tabSelected="1" view="pageBreakPreview" zoomScale="60" zoomScaleNormal="75" workbookViewId="0" topLeftCell="A118">
      <selection activeCell="D113" sqref="D113"/>
    </sheetView>
  </sheetViews>
  <sheetFormatPr defaultColWidth="9.140625" defaultRowHeight="12.75"/>
  <cols>
    <col min="1" max="2" width="8.140625" style="0" customWidth="1"/>
    <col min="3" max="3" width="10.8515625" style="0" customWidth="1"/>
    <col min="4" max="4" width="44.8515625" style="0" customWidth="1"/>
    <col min="5" max="5" width="12.28125" style="0" customWidth="1"/>
    <col min="6" max="6" width="12.8515625" style="29" customWidth="1"/>
    <col min="7" max="7" width="10.421875" style="47" customWidth="1"/>
  </cols>
  <sheetData>
    <row r="1" spans="1:5" ht="73.5" customHeight="1">
      <c r="A1" s="2"/>
      <c r="B1" s="2"/>
      <c r="C1" s="2"/>
      <c r="D1" s="2"/>
      <c r="E1" s="48" t="s">
        <v>172</v>
      </c>
    </row>
    <row r="2" spans="1:5" ht="77.25" customHeight="1">
      <c r="A2" s="2"/>
      <c r="B2" s="2"/>
      <c r="C2" s="106" t="s">
        <v>173</v>
      </c>
      <c r="D2" s="107"/>
      <c r="E2" s="107"/>
    </row>
    <row r="4" spans="1:5" ht="13.5" thickBot="1">
      <c r="A4" s="18" t="s">
        <v>16</v>
      </c>
      <c r="B4" s="18"/>
      <c r="C4" s="18"/>
      <c r="D4" s="18"/>
      <c r="E4" s="18"/>
    </row>
    <row r="5" spans="1:7" ht="54" customHeight="1" thickBot="1">
      <c r="A5" s="6" t="s">
        <v>0</v>
      </c>
      <c r="B5" s="6" t="s">
        <v>2</v>
      </c>
      <c r="C5" s="6" t="s">
        <v>3</v>
      </c>
      <c r="D5" s="7" t="s">
        <v>13</v>
      </c>
      <c r="E5" s="43" t="s">
        <v>146</v>
      </c>
      <c r="F5" s="49" t="s">
        <v>147</v>
      </c>
      <c r="G5" s="50" t="s">
        <v>148</v>
      </c>
    </row>
    <row r="6" spans="1:7" ht="13.5" thickBot="1">
      <c r="A6" s="14">
        <v>1</v>
      </c>
      <c r="B6" s="14">
        <v>2</v>
      </c>
      <c r="C6" s="14">
        <v>3</v>
      </c>
      <c r="D6" s="14">
        <v>4</v>
      </c>
      <c r="E6" s="44">
        <v>5</v>
      </c>
      <c r="F6" s="27"/>
      <c r="G6" s="51"/>
    </row>
    <row r="7" spans="1:7" ht="25.5">
      <c r="A7" s="20">
        <v>400</v>
      </c>
      <c r="B7" s="21"/>
      <c r="C7" s="24"/>
      <c r="D7" s="19" t="s">
        <v>155</v>
      </c>
      <c r="E7" s="45">
        <f>SUM(E8+E10+E12)</f>
        <v>26300</v>
      </c>
      <c r="F7" s="45">
        <f>SUM(F8+F10+F12)</f>
        <v>24921</v>
      </c>
      <c r="G7" s="51">
        <f>F7/E7*100</f>
        <v>94.75665399239543</v>
      </c>
    </row>
    <row r="8" spans="1:7" ht="12.75">
      <c r="A8" s="20"/>
      <c r="B8" s="21">
        <v>40001</v>
      </c>
      <c r="C8" s="24"/>
      <c r="D8" s="19" t="s">
        <v>156</v>
      </c>
      <c r="E8" s="45">
        <f>SUM(E9)</f>
        <v>11000</v>
      </c>
      <c r="F8" s="45">
        <f>SUM(F9)</f>
        <v>11462</v>
      </c>
      <c r="G8" s="51">
        <f aca="true" t="shared" si="0" ref="G8:G108">F8/E8*100</f>
        <v>104.2</v>
      </c>
    </row>
    <row r="9" spans="1:7" ht="12.75">
      <c r="A9" s="20"/>
      <c r="B9" s="21"/>
      <c r="C9" s="24" t="s">
        <v>118</v>
      </c>
      <c r="D9" s="19" t="s">
        <v>37</v>
      </c>
      <c r="E9" s="45">
        <v>11000</v>
      </c>
      <c r="F9" s="27">
        <v>11462</v>
      </c>
      <c r="G9" s="51">
        <f t="shared" si="0"/>
        <v>104.2</v>
      </c>
    </row>
    <row r="10" spans="1:7" ht="12.75">
      <c r="A10" s="20"/>
      <c r="B10" s="21">
        <v>40003</v>
      </c>
      <c r="C10" s="24"/>
      <c r="D10" s="19" t="s">
        <v>157</v>
      </c>
      <c r="E10" s="45">
        <f>SUM(E11)</f>
        <v>15000</v>
      </c>
      <c r="F10" s="45">
        <f>SUM(F11)</f>
        <v>13173</v>
      </c>
      <c r="G10" s="51">
        <f t="shared" si="0"/>
        <v>87.82</v>
      </c>
    </row>
    <row r="11" spans="1:7" ht="12.75">
      <c r="A11" s="20"/>
      <c r="B11" s="21"/>
      <c r="C11" s="24" t="s">
        <v>118</v>
      </c>
      <c r="D11" s="19" t="s">
        <v>37</v>
      </c>
      <c r="E11" s="45">
        <v>15000</v>
      </c>
      <c r="F11" s="27">
        <v>13173</v>
      </c>
      <c r="G11" s="51">
        <f t="shared" si="0"/>
        <v>87.82</v>
      </c>
    </row>
    <row r="12" spans="1:7" ht="12.75">
      <c r="A12" s="20"/>
      <c r="B12" s="21">
        <v>40095</v>
      </c>
      <c r="C12" s="24"/>
      <c r="D12" s="19" t="s">
        <v>73</v>
      </c>
      <c r="E12" s="45">
        <f>SUM(E13)</f>
        <v>300</v>
      </c>
      <c r="F12" s="45">
        <f>SUM(F13)</f>
        <v>286</v>
      </c>
      <c r="G12" s="51">
        <f>F12/E12*100</f>
        <v>95.33333333333334</v>
      </c>
    </row>
    <row r="13" spans="1:7" ht="15" customHeight="1">
      <c r="A13" s="20"/>
      <c r="B13" s="21"/>
      <c r="C13" s="24" t="s">
        <v>118</v>
      </c>
      <c r="D13" s="19" t="s">
        <v>37</v>
      </c>
      <c r="E13" s="45">
        <v>300</v>
      </c>
      <c r="F13" s="27">
        <v>286</v>
      </c>
      <c r="G13" s="51">
        <f>F13/E13*100</f>
        <v>95.33333333333334</v>
      </c>
    </row>
    <row r="14" spans="1:7" ht="12.75">
      <c r="A14" s="20">
        <v>600</v>
      </c>
      <c r="B14" s="21"/>
      <c r="C14" s="24"/>
      <c r="D14" s="19" t="s">
        <v>19</v>
      </c>
      <c r="E14" s="45">
        <f>SUM(E15+E17)</f>
        <v>613248</v>
      </c>
      <c r="F14" s="45">
        <f>SUM(F15+F17)</f>
        <v>339816</v>
      </c>
      <c r="G14" s="51">
        <f t="shared" si="0"/>
        <v>55.412492172824045</v>
      </c>
    </row>
    <row r="15" spans="1:7" ht="12.75">
      <c r="A15" s="20"/>
      <c r="B15" s="21">
        <v>60004</v>
      </c>
      <c r="C15" s="24"/>
      <c r="D15" s="19" t="s">
        <v>20</v>
      </c>
      <c r="E15" s="45">
        <f>SUM(E16)</f>
        <v>350000</v>
      </c>
      <c r="F15" s="45">
        <f>SUM(F16)</f>
        <v>339816</v>
      </c>
      <c r="G15" s="51">
        <f t="shared" si="0"/>
        <v>97.09028571428571</v>
      </c>
    </row>
    <row r="16" spans="1:7" ht="12.75">
      <c r="A16" s="20"/>
      <c r="B16" s="21"/>
      <c r="C16" s="24" t="s">
        <v>111</v>
      </c>
      <c r="D16" s="19" t="s">
        <v>21</v>
      </c>
      <c r="E16" s="45">
        <v>350000</v>
      </c>
      <c r="F16" s="27">
        <v>339816</v>
      </c>
      <c r="G16" s="51">
        <f t="shared" si="0"/>
        <v>97.09028571428571</v>
      </c>
    </row>
    <row r="17" spans="1:7" ht="12.75">
      <c r="A17" s="20"/>
      <c r="B17" s="21">
        <v>60016</v>
      </c>
      <c r="C17" s="24"/>
      <c r="D17" s="19" t="s">
        <v>72</v>
      </c>
      <c r="E17" s="45">
        <f>SUM(E18)</f>
        <v>263248</v>
      </c>
      <c r="F17" s="45">
        <f>SUM(F18)</f>
        <v>0</v>
      </c>
      <c r="G17" s="51">
        <f>F17/E17*100</f>
        <v>0</v>
      </c>
    </row>
    <row r="18" spans="1:7" ht="52.5" customHeight="1">
      <c r="A18" s="20"/>
      <c r="B18" s="21"/>
      <c r="C18" s="24" t="s">
        <v>149</v>
      </c>
      <c r="D18" s="19" t="s">
        <v>24</v>
      </c>
      <c r="E18" s="45">
        <v>263248</v>
      </c>
      <c r="F18" s="27">
        <v>0</v>
      </c>
      <c r="G18" s="51">
        <f>F18/E18*100</f>
        <v>0</v>
      </c>
    </row>
    <row r="19" spans="1:7" ht="12.75">
      <c r="A19" s="20">
        <v>630</v>
      </c>
      <c r="B19" s="21"/>
      <c r="C19" s="24"/>
      <c r="D19" s="19" t="s">
        <v>22</v>
      </c>
      <c r="E19" s="45">
        <f>SUM(E20+E22)</f>
        <v>25000</v>
      </c>
      <c r="F19" s="45">
        <f>SUM(F20+F22)</f>
        <v>13215</v>
      </c>
      <c r="G19" s="51">
        <f t="shared" si="0"/>
        <v>52.86</v>
      </c>
    </row>
    <row r="20" spans="1:7" ht="15.75" customHeight="1">
      <c r="A20" s="20"/>
      <c r="B20" s="21">
        <v>63003</v>
      </c>
      <c r="C20" s="24"/>
      <c r="D20" s="19" t="s">
        <v>23</v>
      </c>
      <c r="E20" s="45">
        <f>SUM(E21)</f>
        <v>20000</v>
      </c>
      <c r="F20" s="45">
        <f>SUM(F21)</f>
        <v>0</v>
      </c>
      <c r="G20" s="51">
        <f t="shared" si="0"/>
        <v>0</v>
      </c>
    </row>
    <row r="21" spans="1:7" ht="51.75" customHeight="1">
      <c r="A21" s="20"/>
      <c r="B21" s="21"/>
      <c r="C21" s="24">
        <v>2700</v>
      </c>
      <c r="D21" s="19" t="s">
        <v>24</v>
      </c>
      <c r="E21" s="45">
        <v>20000</v>
      </c>
      <c r="F21" s="27">
        <v>0</v>
      </c>
      <c r="G21" s="51">
        <f t="shared" si="0"/>
        <v>0</v>
      </c>
    </row>
    <row r="22" spans="1:7" ht="12.75">
      <c r="A22" s="20"/>
      <c r="B22" s="21">
        <v>63095</v>
      </c>
      <c r="C22" s="24"/>
      <c r="D22" s="19" t="s">
        <v>73</v>
      </c>
      <c r="E22" s="45">
        <f>SUM(E23)</f>
        <v>5000</v>
      </c>
      <c r="F22" s="45">
        <f>SUM(F23)</f>
        <v>13215</v>
      </c>
      <c r="G22" s="51">
        <f>F22/E22*100</f>
        <v>264.29999999999995</v>
      </c>
    </row>
    <row r="23" spans="1:7" ht="15" customHeight="1">
      <c r="A23" s="20"/>
      <c r="B23" s="21"/>
      <c r="C23" s="24" t="s">
        <v>134</v>
      </c>
      <c r="D23" s="19" t="s">
        <v>69</v>
      </c>
      <c r="E23" s="45">
        <v>5000</v>
      </c>
      <c r="F23" s="27">
        <v>13215</v>
      </c>
      <c r="G23" s="51">
        <f>F23/E23*100</f>
        <v>264.29999999999995</v>
      </c>
    </row>
    <row r="24" spans="1:7" ht="12.75">
      <c r="A24" s="20">
        <v>700</v>
      </c>
      <c r="B24" s="21"/>
      <c r="C24" s="24"/>
      <c r="D24" s="19" t="s">
        <v>25</v>
      </c>
      <c r="E24" s="45">
        <f>SUM(E25)</f>
        <v>9633000</v>
      </c>
      <c r="F24" s="45">
        <f>SUM(F25)</f>
        <v>9644605</v>
      </c>
      <c r="G24" s="51">
        <f t="shared" si="0"/>
        <v>100.12047129658465</v>
      </c>
    </row>
    <row r="25" spans="1:7" ht="16.5" customHeight="1">
      <c r="A25" s="20"/>
      <c r="B25" s="21">
        <v>70005</v>
      </c>
      <c r="C25" s="24"/>
      <c r="D25" s="19" t="s">
        <v>26</v>
      </c>
      <c r="E25" s="45">
        <f>SUM(E26:E32)</f>
        <v>9633000</v>
      </c>
      <c r="F25" s="45">
        <f>SUM(F26:F32)</f>
        <v>9644605</v>
      </c>
      <c r="G25" s="51">
        <f t="shared" si="0"/>
        <v>100.12047129658465</v>
      </c>
    </row>
    <row r="26" spans="1:7" ht="25.5" customHeight="1">
      <c r="A26" s="20"/>
      <c r="B26" s="21"/>
      <c r="C26" s="24" t="s">
        <v>112</v>
      </c>
      <c r="D26" s="19" t="s">
        <v>27</v>
      </c>
      <c r="E26" s="45">
        <v>340000</v>
      </c>
      <c r="F26" s="27">
        <v>219163</v>
      </c>
      <c r="G26" s="51">
        <f t="shared" si="0"/>
        <v>64.45970588235294</v>
      </c>
    </row>
    <row r="27" spans="1:7" ht="39" customHeight="1">
      <c r="A27" s="20"/>
      <c r="B27" s="21"/>
      <c r="C27" s="24" t="s">
        <v>113</v>
      </c>
      <c r="D27" s="19" t="s">
        <v>28</v>
      </c>
      <c r="E27" s="45">
        <v>890000</v>
      </c>
      <c r="F27" s="27">
        <v>869608</v>
      </c>
      <c r="G27" s="51">
        <f t="shared" si="0"/>
        <v>97.70876404494382</v>
      </c>
    </row>
    <row r="28" spans="1:7" ht="12.75">
      <c r="A28" s="20"/>
      <c r="B28" s="21"/>
      <c r="C28" s="24" t="s">
        <v>118</v>
      </c>
      <c r="D28" s="19" t="s">
        <v>37</v>
      </c>
      <c r="E28" s="45">
        <v>3000</v>
      </c>
      <c r="F28" s="27">
        <v>2446</v>
      </c>
      <c r="G28" s="51">
        <f t="shared" si="0"/>
        <v>81.53333333333333</v>
      </c>
    </row>
    <row r="29" spans="1:7" ht="64.5" customHeight="1">
      <c r="A29" s="20"/>
      <c r="B29" s="21"/>
      <c r="C29" s="24" t="s">
        <v>114</v>
      </c>
      <c r="D29" s="19" t="s">
        <v>29</v>
      </c>
      <c r="E29" s="45">
        <v>1150000</v>
      </c>
      <c r="F29" s="27">
        <v>1156371</v>
      </c>
      <c r="G29" s="51">
        <f t="shared" si="0"/>
        <v>100.55400000000002</v>
      </c>
    </row>
    <row r="30" spans="1:7" ht="38.25" customHeight="1">
      <c r="A30" s="20"/>
      <c r="B30" s="21"/>
      <c r="C30" s="24" t="s">
        <v>150</v>
      </c>
      <c r="D30" s="19" t="s">
        <v>158</v>
      </c>
      <c r="E30" s="45">
        <v>230000</v>
      </c>
      <c r="F30" s="27">
        <v>216685</v>
      </c>
      <c r="G30" s="51">
        <f t="shared" si="0"/>
        <v>94.2108695652174</v>
      </c>
    </row>
    <row r="31" spans="1:7" ht="22.5" customHeight="1">
      <c r="A31" s="15"/>
      <c r="B31" s="16"/>
      <c r="C31" s="24" t="s">
        <v>115</v>
      </c>
      <c r="D31" s="19" t="s">
        <v>30</v>
      </c>
      <c r="E31" s="27">
        <v>7000000</v>
      </c>
      <c r="F31" s="27">
        <v>7180332</v>
      </c>
      <c r="G31" s="51">
        <f t="shared" si="0"/>
        <v>102.57617142857143</v>
      </c>
    </row>
    <row r="32" spans="1:7" ht="12.75" customHeight="1">
      <c r="A32" s="15"/>
      <c r="B32" s="16"/>
      <c r="C32" s="24" t="s">
        <v>116</v>
      </c>
      <c r="D32" s="19" t="s">
        <v>31</v>
      </c>
      <c r="E32" s="27">
        <v>20000</v>
      </c>
      <c r="F32" s="27">
        <v>0</v>
      </c>
      <c r="G32" s="51">
        <f t="shared" si="0"/>
        <v>0</v>
      </c>
    </row>
    <row r="33" spans="1:7" ht="12.75">
      <c r="A33" s="15">
        <v>750</v>
      </c>
      <c r="B33" s="16"/>
      <c r="C33" s="24"/>
      <c r="D33" s="19" t="s">
        <v>32</v>
      </c>
      <c r="E33" s="27">
        <f>SUM(E34+E36)</f>
        <v>122000</v>
      </c>
      <c r="F33" s="27">
        <f>SUM(F34+F36)</f>
        <v>157123</v>
      </c>
      <c r="G33" s="51">
        <f t="shared" si="0"/>
        <v>128.7893442622951</v>
      </c>
    </row>
    <row r="34" spans="1:7" ht="12.75">
      <c r="A34" s="15"/>
      <c r="B34" s="16">
        <v>75011</v>
      </c>
      <c r="C34" s="24"/>
      <c r="D34" s="19" t="s">
        <v>33</v>
      </c>
      <c r="E34" s="27">
        <f>SUM(E35)</f>
        <v>55000</v>
      </c>
      <c r="F34" s="27">
        <f>SUM(F35)</f>
        <v>55000</v>
      </c>
      <c r="G34" s="51">
        <f t="shared" si="0"/>
        <v>100</v>
      </c>
    </row>
    <row r="35" spans="1:7" ht="51.75" customHeight="1">
      <c r="A35" s="15"/>
      <c r="B35" s="16"/>
      <c r="C35" s="24">
        <v>2010</v>
      </c>
      <c r="D35" s="19" t="s">
        <v>34</v>
      </c>
      <c r="E35" s="27">
        <v>55000</v>
      </c>
      <c r="F35" s="27">
        <v>55000</v>
      </c>
      <c r="G35" s="51">
        <f t="shared" si="0"/>
        <v>100</v>
      </c>
    </row>
    <row r="36" spans="1:7" ht="12.75">
      <c r="A36" s="15"/>
      <c r="B36" s="16">
        <v>75023</v>
      </c>
      <c r="C36" s="24"/>
      <c r="D36" s="17" t="s">
        <v>35</v>
      </c>
      <c r="E36" s="27">
        <f>SUM(E37:E39)</f>
        <v>67000</v>
      </c>
      <c r="F36" s="27">
        <f>SUM(F37:F39)</f>
        <v>102123</v>
      </c>
      <c r="G36" s="51">
        <f t="shared" si="0"/>
        <v>152.4223880597015</v>
      </c>
    </row>
    <row r="37" spans="1:7" ht="25.5">
      <c r="A37" s="15"/>
      <c r="B37" s="16"/>
      <c r="C37" s="24" t="s">
        <v>117</v>
      </c>
      <c r="D37" s="19" t="s">
        <v>36</v>
      </c>
      <c r="E37" s="27">
        <v>6000</v>
      </c>
      <c r="F37" s="27">
        <v>5749</v>
      </c>
      <c r="G37" s="51">
        <f t="shared" si="0"/>
        <v>95.81666666666668</v>
      </c>
    </row>
    <row r="38" spans="1:7" ht="12.75">
      <c r="A38" s="15"/>
      <c r="B38" s="16"/>
      <c r="C38" s="24" t="s">
        <v>116</v>
      </c>
      <c r="D38" s="19" t="s">
        <v>31</v>
      </c>
      <c r="E38" s="27">
        <v>0</v>
      </c>
      <c r="F38" s="27">
        <v>16</v>
      </c>
      <c r="G38" s="51"/>
    </row>
    <row r="39" spans="1:7" ht="12.75">
      <c r="A39" s="15"/>
      <c r="B39" s="16"/>
      <c r="C39" s="24" t="s">
        <v>134</v>
      </c>
      <c r="D39" s="19" t="s">
        <v>69</v>
      </c>
      <c r="E39" s="27">
        <v>61000</v>
      </c>
      <c r="F39" s="27">
        <v>96358</v>
      </c>
      <c r="G39" s="51">
        <f t="shared" si="0"/>
        <v>157.9639344262295</v>
      </c>
    </row>
    <row r="40" spans="1:7" ht="26.25" customHeight="1">
      <c r="A40" s="15">
        <v>751</v>
      </c>
      <c r="B40" s="16"/>
      <c r="C40" s="24"/>
      <c r="D40" s="19" t="s">
        <v>75</v>
      </c>
      <c r="E40" s="27">
        <f>SUM(E41+E43+E45)</f>
        <v>13071</v>
      </c>
      <c r="F40" s="27">
        <f>SUM(F41+F43+F45)</f>
        <v>11473</v>
      </c>
      <c r="G40" s="51">
        <f aca="true" t="shared" si="1" ref="G40:G46">F40/E40*100</f>
        <v>87.77446255068472</v>
      </c>
    </row>
    <row r="41" spans="1:7" ht="26.25" customHeight="1">
      <c r="A41" s="15"/>
      <c r="B41" s="16">
        <v>75101</v>
      </c>
      <c r="C41" s="24"/>
      <c r="D41" s="19" t="s">
        <v>109</v>
      </c>
      <c r="E41" s="27">
        <f>SUM(E42)</f>
        <v>540</v>
      </c>
      <c r="F41" s="27">
        <f>SUM(F42)</f>
        <v>540</v>
      </c>
      <c r="G41" s="51">
        <f t="shared" si="1"/>
        <v>100</v>
      </c>
    </row>
    <row r="42" spans="1:7" ht="51.75" customHeight="1">
      <c r="A42" s="15"/>
      <c r="B42" s="16"/>
      <c r="C42" s="24">
        <v>2010</v>
      </c>
      <c r="D42" s="19" t="s">
        <v>34</v>
      </c>
      <c r="E42" s="27">
        <v>540</v>
      </c>
      <c r="F42" s="27">
        <v>540</v>
      </c>
      <c r="G42" s="51">
        <f t="shared" si="1"/>
        <v>100</v>
      </c>
    </row>
    <row r="43" spans="1:7" ht="55.5" customHeight="1">
      <c r="A43" s="15"/>
      <c r="B43" s="16">
        <v>75109</v>
      </c>
      <c r="C43" s="24"/>
      <c r="D43" s="19" t="s">
        <v>159</v>
      </c>
      <c r="E43" s="27">
        <f>SUM(E44)</f>
        <v>6411</v>
      </c>
      <c r="F43" s="27">
        <f>SUM(F44)</f>
        <v>4813</v>
      </c>
      <c r="G43" s="51">
        <f t="shared" si="1"/>
        <v>75.07409140539697</v>
      </c>
    </row>
    <row r="44" spans="1:7" ht="53.25" customHeight="1">
      <c r="A44" s="15"/>
      <c r="B44" s="16"/>
      <c r="C44" s="24">
        <v>2010</v>
      </c>
      <c r="D44" s="19" t="s">
        <v>34</v>
      </c>
      <c r="E44" s="27">
        <v>6411</v>
      </c>
      <c r="F44" s="27">
        <v>4813</v>
      </c>
      <c r="G44" s="51">
        <f t="shared" si="1"/>
        <v>75.07409140539697</v>
      </c>
    </row>
    <row r="45" spans="1:7" ht="18" customHeight="1">
      <c r="A45" s="15"/>
      <c r="B45" s="16">
        <v>75113</v>
      </c>
      <c r="C45" s="24"/>
      <c r="D45" s="19" t="s">
        <v>160</v>
      </c>
      <c r="E45" s="27">
        <f>SUM(E46)</f>
        <v>6120</v>
      </c>
      <c r="F45" s="27">
        <f>SUM(F46)</f>
        <v>6120</v>
      </c>
      <c r="G45" s="51">
        <f t="shared" si="1"/>
        <v>100</v>
      </c>
    </row>
    <row r="46" spans="1:7" ht="51.75" customHeight="1">
      <c r="A46" s="15"/>
      <c r="B46" s="16"/>
      <c r="C46" s="24">
        <v>2010</v>
      </c>
      <c r="D46" s="19" t="s">
        <v>34</v>
      </c>
      <c r="E46" s="27">
        <v>6120</v>
      </c>
      <c r="F46" s="27">
        <v>6120</v>
      </c>
      <c r="G46" s="51">
        <f t="shared" si="1"/>
        <v>100</v>
      </c>
    </row>
    <row r="47" spans="1:7" ht="26.25" customHeight="1">
      <c r="A47" s="15">
        <v>754</v>
      </c>
      <c r="B47" s="16"/>
      <c r="C47" s="24"/>
      <c r="D47" s="19" t="s">
        <v>76</v>
      </c>
      <c r="E47" s="27">
        <f>SUM(E48)</f>
        <v>10000</v>
      </c>
      <c r="F47" s="27">
        <f>SUM(F48)</f>
        <v>10000</v>
      </c>
      <c r="G47" s="51">
        <f>F47/E47*100</f>
        <v>100</v>
      </c>
    </row>
    <row r="48" spans="1:7" ht="15" customHeight="1">
      <c r="A48" s="15"/>
      <c r="B48" s="16">
        <v>75412</v>
      </c>
      <c r="C48" s="24"/>
      <c r="D48" s="19" t="s">
        <v>79</v>
      </c>
      <c r="E48" s="27">
        <f>SUM(E49)</f>
        <v>10000</v>
      </c>
      <c r="F48" s="27">
        <f>SUM(F49)</f>
        <v>10000</v>
      </c>
      <c r="G48" s="51">
        <f>F48/E48*100</f>
        <v>100</v>
      </c>
    </row>
    <row r="49" spans="1:7" ht="27.75" customHeight="1">
      <c r="A49" s="15"/>
      <c r="B49" s="16"/>
      <c r="C49" s="24" t="s">
        <v>140</v>
      </c>
      <c r="D49" s="19" t="s">
        <v>161</v>
      </c>
      <c r="E49" s="27">
        <v>10000</v>
      </c>
      <c r="F49" s="27">
        <v>10000</v>
      </c>
      <c r="G49" s="51">
        <f>F49/E49*100</f>
        <v>100</v>
      </c>
    </row>
    <row r="50" spans="1:7" ht="52.5" customHeight="1">
      <c r="A50" s="15">
        <v>756</v>
      </c>
      <c r="B50" s="16"/>
      <c r="C50" s="24"/>
      <c r="D50" s="19" t="s">
        <v>145</v>
      </c>
      <c r="E50" s="27">
        <f>SUM(E51+E54+E65+E68+E71)</f>
        <v>10566592</v>
      </c>
      <c r="F50" s="27">
        <f>SUM(F51+F54+F65+F68+F71)</f>
        <v>10130547</v>
      </c>
      <c r="G50" s="51">
        <f t="shared" si="0"/>
        <v>95.87336200735298</v>
      </c>
    </row>
    <row r="51" spans="1:7" ht="24.75" customHeight="1">
      <c r="A51" s="15"/>
      <c r="B51" s="16">
        <v>75601</v>
      </c>
      <c r="C51" s="24"/>
      <c r="D51" s="19" t="s">
        <v>38</v>
      </c>
      <c r="E51" s="27">
        <f>SUM(E52:E53)</f>
        <v>201000</v>
      </c>
      <c r="F51" s="27">
        <f>SUM(F52:F53)</f>
        <v>131091</v>
      </c>
      <c r="G51" s="51">
        <f t="shared" si="0"/>
        <v>65.21940298507462</v>
      </c>
    </row>
    <row r="52" spans="1:7" ht="26.25" customHeight="1">
      <c r="A52" s="15"/>
      <c r="B52" s="16"/>
      <c r="C52" s="24" t="s">
        <v>119</v>
      </c>
      <c r="D52" s="19" t="s">
        <v>39</v>
      </c>
      <c r="E52" s="27">
        <v>200000</v>
      </c>
      <c r="F52" s="27">
        <v>130463</v>
      </c>
      <c r="G52" s="51">
        <f t="shared" si="0"/>
        <v>65.2315</v>
      </c>
    </row>
    <row r="53" spans="1:7" ht="25.5">
      <c r="A53" s="15"/>
      <c r="B53" s="16"/>
      <c r="C53" s="24" t="s">
        <v>120</v>
      </c>
      <c r="D53" s="19" t="s">
        <v>40</v>
      </c>
      <c r="E53" s="27">
        <v>1000</v>
      </c>
      <c r="F53" s="27">
        <v>628</v>
      </c>
      <c r="G53" s="51">
        <f t="shared" si="0"/>
        <v>62.8</v>
      </c>
    </row>
    <row r="54" spans="1:7" ht="49.5" customHeight="1">
      <c r="A54" s="15"/>
      <c r="B54" s="16">
        <v>75615</v>
      </c>
      <c r="C54" s="24"/>
      <c r="D54" s="19" t="s">
        <v>41</v>
      </c>
      <c r="E54" s="27">
        <f>SUM(E55:E64)</f>
        <v>9064000</v>
      </c>
      <c r="F54" s="27">
        <f>SUM(F55:F64)</f>
        <v>8715251</v>
      </c>
      <c r="G54" s="51">
        <f t="shared" si="0"/>
        <v>96.1523720211827</v>
      </c>
    </row>
    <row r="55" spans="1:7" ht="12.75">
      <c r="A55" s="15"/>
      <c r="B55" s="16"/>
      <c r="C55" s="24" t="s">
        <v>121</v>
      </c>
      <c r="D55" s="17" t="s">
        <v>42</v>
      </c>
      <c r="E55" s="27">
        <v>6800000</v>
      </c>
      <c r="F55" s="27">
        <v>6414434</v>
      </c>
      <c r="G55" s="51">
        <f t="shared" si="0"/>
        <v>94.32991176470588</v>
      </c>
    </row>
    <row r="56" spans="1:7" ht="12.75">
      <c r="A56" s="15"/>
      <c r="B56" s="16"/>
      <c r="C56" s="24" t="s">
        <v>122</v>
      </c>
      <c r="D56" s="17" t="s">
        <v>43</v>
      </c>
      <c r="E56" s="27">
        <v>80000</v>
      </c>
      <c r="F56" s="27">
        <v>68099</v>
      </c>
      <c r="G56" s="51">
        <f t="shared" si="0"/>
        <v>85.12375</v>
      </c>
    </row>
    <row r="57" spans="1:7" ht="12.75">
      <c r="A57" s="15"/>
      <c r="B57" s="16"/>
      <c r="C57" s="24" t="s">
        <v>123</v>
      </c>
      <c r="D57" s="17" t="s">
        <v>44</v>
      </c>
      <c r="E57" s="27">
        <v>13000</v>
      </c>
      <c r="F57" s="27">
        <v>12866</v>
      </c>
      <c r="G57" s="51">
        <f t="shared" si="0"/>
        <v>98.96923076923076</v>
      </c>
    </row>
    <row r="58" spans="1:7" ht="12.75">
      <c r="A58" s="15"/>
      <c r="B58" s="16"/>
      <c r="C58" s="24" t="s">
        <v>124</v>
      </c>
      <c r="D58" s="17" t="s">
        <v>45</v>
      </c>
      <c r="E58" s="27">
        <v>55000</v>
      </c>
      <c r="F58" s="27">
        <v>78296</v>
      </c>
      <c r="G58" s="51">
        <f t="shared" si="0"/>
        <v>142.35636363636362</v>
      </c>
    </row>
    <row r="59" spans="1:7" ht="12.75">
      <c r="A59" s="15"/>
      <c r="B59" s="16"/>
      <c r="C59" s="24" t="s">
        <v>125</v>
      </c>
      <c r="D59" s="17" t="s">
        <v>46</v>
      </c>
      <c r="E59" s="27">
        <v>70000</v>
      </c>
      <c r="F59" s="27">
        <v>96413</v>
      </c>
      <c r="G59" s="51">
        <f t="shared" si="0"/>
        <v>137.73285714285714</v>
      </c>
    </row>
    <row r="60" spans="1:7" ht="12.75">
      <c r="A60" s="15"/>
      <c r="B60" s="16"/>
      <c r="C60" s="24" t="s">
        <v>126</v>
      </c>
      <c r="D60" s="17" t="s">
        <v>47</v>
      </c>
      <c r="E60" s="27">
        <v>1000</v>
      </c>
      <c r="F60" s="27">
        <v>770</v>
      </c>
      <c r="G60" s="51">
        <f t="shared" si="0"/>
        <v>77</v>
      </c>
    </row>
    <row r="61" spans="1:7" ht="12.75">
      <c r="A61" s="15"/>
      <c r="B61" s="16"/>
      <c r="C61" s="24" t="s">
        <v>127</v>
      </c>
      <c r="D61" s="17" t="s">
        <v>48</v>
      </c>
      <c r="E61" s="27">
        <v>550000</v>
      </c>
      <c r="F61" s="27">
        <v>521393</v>
      </c>
      <c r="G61" s="51">
        <f t="shared" si="0"/>
        <v>94.79872727272726</v>
      </c>
    </row>
    <row r="62" spans="1:7" ht="12.75">
      <c r="A62" s="15"/>
      <c r="B62" s="16"/>
      <c r="C62" s="24" t="s">
        <v>128</v>
      </c>
      <c r="D62" s="17" t="s">
        <v>49</v>
      </c>
      <c r="E62" s="27">
        <v>900000</v>
      </c>
      <c r="F62" s="27">
        <v>831974</v>
      </c>
      <c r="G62" s="51">
        <f t="shared" si="0"/>
        <v>92.44155555555555</v>
      </c>
    </row>
    <row r="63" spans="1:7" ht="12.75">
      <c r="A63" s="15"/>
      <c r="B63" s="16"/>
      <c r="C63" s="24" t="s">
        <v>130</v>
      </c>
      <c r="D63" s="17" t="s">
        <v>50</v>
      </c>
      <c r="E63" s="27">
        <v>415000</v>
      </c>
      <c r="F63" s="27">
        <v>510860</v>
      </c>
      <c r="G63" s="51">
        <f t="shared" si="0"/>
        <v>123.09879518072289</v>
      </c>
    </row>
    <row r="64" spans="1:7" ht="25.5">
      <c r="A64" s="15"/>
      <c r="B64" s="16"/>
      <c r="C64" s="24" t="s">
        <v>120</v>
      </c>
      <c r="D64" s="19" t="s">
        <v>40</v>
      </c>
      <c r="E64" s="27">
        <v>180000</v>
      </c>
      <c r="F64" s="27">
        <v>180146</v>
      </c>
      <c r="G64" s="51">
        <f t="shared" si="0"/>
        <v>100.08111111111111</v>
      </c>
    </row>
    <row r="65" spans="1:7" ht="39.75" customHeight="1">
      <c r="A65" s="15"/>
      <c r="B65" s="16">
        <v>75618</v>
      </c>
      <c r="C65" s="24"/>
      <c r="D65" s="19" t="s">
        <v>51</v>
      </c>
      <c r="E65" s="27">
        <f>SUM(E66:E67)</f>
        <v>475000</v>
      </c>
      <c r="F65" s="27">
        <f>SUM(F66:F67)</f>
        <v>471220</v>
      </c>
      <c r="G65" s="51">
        <f t="shared" si="0"/>
        <v>99.20421052631579</v>
      </c>
    </row>
    <row r="66" spans="1:7" ht="12.75">
      <c r="A66" s="15"/>
      <c r="B66" s="16"/>
      <c r="C66" s="24" t="s">
        <v>131</v>
      </c>
      <c r="D66" s="17" t="s">
        <v>52</v>
      </c>
      <c r="E66" s="27">
        <v>65000</v>
      </c>
      <c r="F66" s="27">
        <v>61741</v>
      </c>
      <c r="G66" s="51">
        <f t="shared" si="0"/>
        <v>94.98615384615384</v>
      </c>
    </row>
    <row r="67" spans="1:7" ht="25.5">
      <c r="A67" s="15"/>
      <c r="B67" s="16"/>
      <c r="C67" s="24" t="s">
        <v>129</v>
      </c>
      <c r="D67" s="19" t="s">
        <v>17</v>
      </c>
      <c r="E67" s="27">
        <v>410000</v>
      </c>
      <c r="F67" s="27">
        <v>409479</v>
      </c>
      <c r="G67" s="51">
        <f t="shared" si="0"/>
        <v>99.8729268292683</v>
      </c>
    </row>
    <row r="68" spans="1:7" ht="27" customHeight="1">
      <c r="A68" s="15"/>
      <c r="B68" s="16">
        <v>75621</v>
      </c>
      <c r="C68" s="24"/>
      <c r="D68" s="19" t="s">
        <v>53</v>
      </c>
      <c r="E68" s="27">
        <f>SUM(E69:E70)</f>
        <v>826592</v>
      </c>
      <c r="F68" s="27">
        <f>SUM(F69:F70)</f>
        <v>812979</v>
      </c>
      <c r="G68" s="51">
        <f t="shared" si="0"/>
        <v>98.35311737834385</v>
      </c>
    </row>
    <row r="69" spans="1:7" ht="12.75">
      <c r="A69" s="15"/>
      <c r="B69" s="16"/>
      <c r="C69" s="24" t="s">
        <v>132</v>
      </c>
      <c r="D69" s="17" t="s">
        <v>54</v>
      </c>
      <c r="E69" s="27">
        <v>806592</v>
      </c>
      <c r="F69" s="27">
        <v>787708</v>
      </c>
      <c r="G69" s="51">
        <f t="shared" si="0"/>
        <v>97.65879155756566</v>
      </c>
    </row>
    <row r="70" spans="1:7" ht="12.75">
      <c r="A70" s="15"/>
      <c r="B70" s="16"/>
      <c r="C70" s="24" t="s">
        <v>133</v>
      </c>
      <c r="D70" s="17" t="s">
        <v>55</v>
      </c>
      <c r="E70" s="27">
        <v>20000</v>
      </c>
      <c r="F70" s="27">
        <v>25271</v>
      </c>
      <c r="G70" s="51">
        <f t="shared" si="0"/>
        <v>126.35499999999999</v>
      </c>
    </row>
    <row r="71" spans="1:7" ht="25.5" customHeight="1">
      <c r="A71" s="15"/>
      <c r="B71" s="16">
        <v>75647</v>
      </c>
      <c r="C71" s="24"/>
      <c r="D71" s="19" t="s">
        <v>83</v>
      </c>
      <c r="E71" s="27">
        <f>SUM(E72)</f>
        <v>0</v>
      </c>
      <c r="F71" s="27">
        <f>SUM(F72)</f>
        <v>6</v>
      </c>
      <c r="G71" s="51"/>
    </row>
    <row r="72" spans="1:7" ht="25.5">
      <c r="A72" s="15"/>
      <c r="B72" s="16"/>
      <c r="C72" s="24" t="s">
        <v>120</v>
      </c>
      <c r="D72" s="19" t="s">
        <v>40</v>
      </c>
      <c r="E72" s="27">
        <v>0</v>
      </c>
      <c r="F72" s="27">
        <v>6</v>
      </c>
      <c r="G72" s="51"/>
    </row>
    <row r="73" spans="1:7" ht="12.75">
      <c r="A73" s="15">
        <v>758</v>
      </c>
      <c r="B73" s="16"/>
      <c r="C73" s="24"/>
      <c r="D73" s="17" t="s">
        <v>56</v>
      </c>
      <c r="E73" s="27">
        <f>SUM(E74+E76+E78)</f>
        <v>1947302</v>
      </c>
      <c r="F73" s="27">
        <f>SUM(F74+F76+F78)</f>
        <v>1826537</v>
      </c>
      <c r="G73" s="51">
        <f t="shared" si="0"/>
        <v>93.79834252725053</v>
      </c>
    </row>
    <row r="74" spans="1:7" ht="26.25" customHeight="1">
      <c r="A74" s="15"/>
      <c r="B74" s="16">
        <v>75801</v>
      </c>
      <c r="C74" s="24"/>
      <c r="D74" s="19" t="s">
        <v>57</v>
      </c>
      <c r="E74" s="27">
        <f>SUM(E75)</f>
        <v>1867688</v>
      </c>
      <c r="F74" s="27">
        <f>SUM(F75)</f>
        <v>1753175</v>
      </c>
      <c r="G74" s="51">
        <f t="shared" si="0"/>
        <v>93.86872968076038</v>
      </c>
    </row>
    <row r="75" spans="1:7" ht="12.75">
      <c r="A75" s="15"/>
      <c r="B75" s="16"/>
      <c r="C75" s="24">
        <v>2920</v>
      </c>
      <c r="D75" s="17" t="s">
        <v>58</v>
      </c>
      <c r="E75" s="27">
        <v>1867688</v>
      </c>
      <c r="F75" s="27">
        <v>1753175</v>
      </c>
      <c r="G75" s="51">
        <f t="shared" si="0"/>
        <v>93.86872968076038</v>
      </c>
    </row>
    <row r="76" spans="1:7" ht="12.75">
      <c r="A76" s="15"/>
      <c r="B76" s="16">
        <v>75805</v>
      </c>
      <c r="C76" s="24"/>
      <c r="D76" s="19" t="s">
        <v>162</v>
      </c>
      <c r="E76" s="27">
        <f>SUM(E77)</f>
        <v>4614</v>
      </c>
      <c r="F76" s="27">
        <f>SUM(F77)</f>
        <v>4614</v>
      </c>
      <c r="G76" s="51">
        <f>F76/E76*100</f>
        <v>100</v>
      </c>
    </row>
    <row r="77" spans="1:7" ht="12.75">
      <c r="A77" s="15"/>
      <c r="B77" s="16"/>
      <c r="C77" s="24">
        <v>2920</v>
      </c>
      <c r="D77" s="17" t="s">
        <v>58</v>
      </c>
      <c r="E77" s="27">
        <v>4614</v>
      </c>
      <c r="F77" s="27">
        <v>4614</v>
      </c>
      <c r="G77" s="51">
        <f>F77/E77*100</f>
        <v>100</v>
      </c>
    </row>
    <row r="78" spans="1:7" ht="12.75">
      <c r="A78" s="15"/>
      <c r="B78" s="16">
        <v>75814</v>
      </c>
      <c r="C78" s="24"/>
      <c r="D78" s="17" t="s">
        <v>163</v>
      </c>
      <c r="E78" s="27">
        <f>SUM(E79:E83)</f>
        <v>75000</v>
      </c>
      <c r="F78" s="27">
        <f>SUM(F79:F83)</f>
        <v>68748</v>
      </c>
      <c r="G78" s="51">
        <f>F78/E78*100</f>
        <v>91.664</v>
      </c>
    </row>
    <row r="79" spans="1:7" ht="24" customHeight="1">
      <c r="A79" s="15"/>
      <c r="B79" s="16"/>
      <c r="C79" s="24" t="s">
        <v>119</v>
      </c>
      <c r="D79" s="19" t="s">
        <v>39</v>
      </c>
      <c r="E79" s="27">
        <v>0</v>
      </c>
      <c r="F79" s="27">
        <v>-994</v>
      </c>
      <c r="G79" s="51"/>
    </row>
    <row r="80" spans="1:7" ht="12.75">
      <c r="A80" s="15"/>
      <c r="B80" s="16"/>
      <c r="C80" s="24" t="s">
        <v>125</v>
      </c>
      <c r="D80" s="17" t="s">
        <v>46</v>
      </c>
      <c r="E80" s="27">
        <v>0</v>
      </c>
      <c r="F80" s="27">
        <v>-1337</v>
      </c>
      <c r="G80" s="51"/>
    </row>
    <row r="81" spans="1:7" ht="12.75">
      <c r="A81" s="15"/>
      <c r="B81" s="16"/>
      <c r="C81" s="24" t="s">
        <v>130</v>
      </c>
      <c r="D81" s="17" t="s">
        <v>50</v>
      </c>
      <c r="E81" s="27">
        <v>0</v>
      </c>
      <c r="F81" s="27">
        <v>-69</v>
      </c>
      <c r="G81" s="51"/>
    </row>
    <row r="82" spans="1:7" ht="25.5">
      <c r="A82" s="15"/>
      <c r="B82" s="16"/>
      <c r="C82" s="24" t="s">
        <v>120</v>
      </c>
      <c r="D82" s="19" t="s">
        <v>40</v>
      </c>
      <c r="E82" s="27">
        <v>0</v>
      </c>
      <c r="F82" s="27">
        <v>-98</v>
      </c>
      <c r="G82" s="51"/>
    </row>
    <row r="83" spans="1:7" ht="12.75">
      <c r="A83" s="15"/>
      <c r="B83" s="16"/>
      <c r="C83" s="24" t="s">
        <v>134</v>
      </c>
      <c r="D83" s="19" t="s">
        <v>69</v>
      </c>
      <c r="E83" s="27">
        <v>75000</v>
      </c>
      <c r="F83" s="27">
        <v>71246</v>
      </c>
      <c r="G83" s="51">
        <f>F83/E83*100</f>
        <v>94.99466666666667</v>
      </c>
    </row>
    <row r="84" spans="1:7" ht="12.75">
      <c r="A84" s="15">
        <v>801</v>
      </c>
      <c r="B84" s="16"/>
      <c r="C84" s="24"/>
      <c r="D84" s="17" t="s">
        <v>59</v>
      </c>
      <c r="E84" s="27">
        <f>SUM(E85+E90+E92)</f>
        <v>202292</v>
      </c>
      <c r="F84" s="27">
        <f>SUM(F85+F90+F92)</f>
        <v>191234</v>
      </c>
      <c r="G84" s="51">
        <f t="shared" si="0"/>
        <v>94.53364443477746</v>
      </c>
    </row>
    <row r="85" spans="1:7" ht="12.75">
      <c r="A85" s="15"/>
      <c r="B85" s="16">
        <v>80101</v>
      </c>
      <c r="C85" s="24"/>
      <c r="D85" s="17" t="s">
        <v>60</v>
      </c>
      <c r="E85" s="27">
        <f>SUM(E86:E89)</f>
        <v>201380</v>
      </c>
      <c r="F85" s="27">
        <f>SUM(F86:F89)</f>
        <v>190322</v>
      </c>
      <c r="G85" s="51">
        <f t="shared" si="0"/>
        <v>94.5088886681895</v>
      </c>
    </row>
    <row r="86" spans="1:7" ht="12.75">
      <c r="A86" s="15"/>
      <c r="B86" s="16"/>
      <c r="C86" s="24" t="s">
        <v>118</v>
      </c>
      <c r="D86" s="17" t="s">
        <v>37</v>
      </c>
      <c r="E86" s="27">
        <v>0</v>
      </c>
      <c r="F86" s="27">
        <v>10155</v>
      </c>
      <c r="G86" s="51"/>
    </row>
    <row r="87" spans="1:7" ht="64.5" customHeight="1">
      <c r="A87" s="15"/>
      <c r="B87" s="16"/>
      <c r="C87" s="24" t="s">
        <v>114</v>
      </c>
      <c r="D87" s="19" t="s">
        <v>135</v>
      </c>
      <c r="E87" s="27">
        <v>200000</v>
      </c>
      <c r="F87" s="27">
        <v>178787</v>
      </c>
      <c r="G87" s="51">
        <f t="shared" si="0"/>
        <v>89.3935</v>
      </c>
    </row>
    <row r="88" spans="1:7" ht="50.25" customHeight="1">
      <c r="A88" s="15"/>
      <c r="B88" s="16"/>
      <c r="C88" s="24">
        <v>2010</v>
      </c>
      <c r="D88" s="19" t="s">
        <v>34</v>
      </c>
      <c r="E88" s="27">
        <v>580</v>
      </c>
      <c r="F88" s="27">
        <v>580</v>
      </c>
      <c r="G88" s="51">
        <f t="shared" si="0"/>
        <v>100</v>
      </c>
    </row>
    <row r="89" spans="1:7" ht="39" customHeight="1">
      <c r="A89" s="15"/>
      <c r="B89" s="16"/>
      <c r="C89" s="24" t="s">
        <v>151</v>
      </c>
      <c r="D89" s="19" t="s">
        <v>164</v>
      </c>
      <c r="E89" s="27">
        <v>800</v>
      </c>
      <c r="F89" s="27">
        <v>800</v>
      </c>
      <c r="G89" s="51">
        <f t="shared" si="0"/>
        <v>100</v>
      </c>
    </row>
    <row r="90" spans="1:7" ht="12.75">
      <c r="A90" s="15"/>
      <c r="B90" s="16">
        <v>80113</v>
      </c>
      <c r="C90" s="24"/>
      <c r="D90" s="17" t="s">
        <v>87</v>
      </c>
      <c r="E90" s="27">
        <f>SUM(E91)</f>
        <v>612</v>
      </c>
      <c r="F90" s="27">
        <f>SUM(F91)</f>
        <v>612</v>
      </c>
      <c r="G90" s="51">
        <f>F90/E90*100</f>
        <v>100</v>
      </c>
    </row>
    <row r="91" spans="1:7" ht="38.25" customHeight="1">
      <c r="A91" s="15"/>
      <c r="B91" s="16"/>
      <c r="C91" s="24" t="s">
        <v>151</v>
      </c>
      <c r="D91" s="19" t="s">
        <v>164</v>
      </c>
      <c r="E91" s="27">
        <v>612</v>
      </c>
      <c r="F91" s="27">
        <v>612</v>
      </c>
      <c r="G91" s="51">
        <f>F91/E91*100</f>
        <v>100</v>
      </c>
    </row>
    <row r="92" spans="1:7" ht="12.75">
      <c r="A92" s="15"/>
      <c r="B92" s="16">
        <v>80195</v>
      </c>
      <c r="C92" s="24"/>
      <c r="D92" s="17" t="s">
        <v>165</v>
      </c>
      <c r="E92" s="27">
        <f>SUM(E93)</f>
        <v>300</v>
      </c>
      <c r="F92" s="27">
        <f>SUM(F93)</f>
        <v>300</v>
      </c>
      <c r="G92" s="51"/>
    </row>
    <row r="93" spans="1:7" ht="38.25" customHeight="1">
      <c r="A93" s="15"/>
      <c r="B93" s="16"/>
      <c r="C93" s="24" t="s">
        <v>151</v>
      </c>
      <c r="D93" s="19" t="s">
        <v>164</v>
      </c>
      <c r="E93" s="27">
        <v>300</v>
      </c>
      <c r="F93" s="27">
        <v>300</v>
      </c>
      <c r="G93" s="51"/>
    </row>
    <row r="94" spans="1:7" ht="10.5" customHeight="1">
      <c r="A94" s="15">
        <v>852</v>
      </c>
      <c r="B94" s="16"/>
      <c r="C94" s="24"/>
      <c r="D94" s="17" t="s">
        <v>61</v>
      </c>
      <c r="E94" s="27">
        <f>SUM(E95+E98+E100+E103+E105+E108+E110)</f>
        <v>636280</v>
      </c>
      <c r="F94" s="27">
        <f>SUM(F95+F98+F100+F103+F105+F108+F110)</f>
        <v>636421</v>
      </c>
      <c r="G94" s="51">
        <f t="shared" si="0"/>
        <v>100.02216005532156</v>
      </c>
    </row>
    <row r="95" spans="1:7" ht="42" customHeight="1">
      <c r="A95" s="15"/>
      <c r="B95" s="16">
        <v>85212</v>
      </c>
      <c r="C95" s="24"/>
      <c r="D95" s="19" t="s">
        <v>166</v>
      </c>
      <c r="E95" s="27">
        <f>SUM(E96:E97)</f>
        <v>439801</v>
      </c>
      <c r="F95" s="27">
        <f>SUM(F96:F97)</f>
        <v>439801</v>
      </c>
      <c r="G95" s="51">
        <f>F95/E95*100</f>
        <v>100</v>
      </c>
    </row>
    <row r="96" spans="1:7" ht="54" customHeight="1">
      <c r="A96" s="15"/>
      <c r="B96" s="16"/>
      <c r="C96" s="24">
        <v>2010</v>
      </c>
      <c r="D96" s="19" t="s">
        <v>34</v>
      </c>
      <c r="E96" s="27">
        <v>433401</v>
      </c>
      <c r="F96" s="27">
        <v>433401</v>
      </c>
      <c r="G96" s="51">
        <f>F96/E96*100</f>
        <v>100</v>
      </c>
    </row>
    <row r="97" spans="1:7" ht="51.75" customHeight="1">
      <c r="A97" s="15"/>
      <c r="B97" s="16"/>
      <c r="C97" s="24" t="s">
        <v>152</v>
      </c>
      <c r="D97" s="19" t="s">
        <v>167</v>
      </c>
      <c r="E97" s="27">
        <v>6400</v>
      </c>
      <c r="F97" s="27">
        <v>6400</v>
      </c>
      <c r="G97" s="51"/>
    </row>
    <row r="98" spans="1:7" ht="41.25" customHeight="1">
      <c r="A98" s="15"/>
      <c r="B98" s="16">
        <v>85213</v>
      </c>
      <c r="C98" s="24"/>
      <c r="D98" s="19" t="s">
        <v>62</v>
      </c>
      <c r="E98" s="27">
        <f>SUM(E99)</f>
        <v>5650</v>
      </c>
      <c r="F98" s="27">
        <f>SUM(F99)</f>
        <v>5650</v>
      </c>
      <c r="G98" s="51">
        <f t="shared" si="0"/>
        <v>100</v>
      </c>
    </row>
    <row r="99" spans="1:7" ht="37.5" customHeight="1">
      <c r="A99" s="15"/>
      <c r="B99" s="16"/>
      <c r="C99" s="24">
        <v>2010</v>
      </c>
      <c r="D99" s="19" t="s">
        <v>34</v>
      </c>
      <c r="E99" s="27">
        <v>5650</v>
      </c>
      <c r="F99" s="27">
        <v>5650</v>
      </c>
      <c r="G99" s="51">
        <f t="shared" si="0"/>
        <v>100</v>
      </c>
    </row>
    <row r="100" spans="1:7" ht="24.75" customHeight="1">
      <c r="A100" s="15"/>
      <c r="B100" s="16">
        <v>85214</v>
      </c>
      <c r="C100" s="24"/>
      <c r="D100" s="19" t="s">
        <v>91</v>
      </c>
      <c r="E100" s="27">
        <f>SUM(E101:E102)</f>
        <v>89600</v>
      </c>
      <c r="F100" s="27">
        <f>SUM(F101:F102)</f>
        <v>88063</v>
      </c>
      <c r="G100" s="51">
        <f t="shared" si="0"/>
        <v>98.28459821428571</v>
      </c>
    </row>
    <row r="101" spans="1:7" ht="53.25" customHeight="1">
      <c r="A101" s="15"/>
      <c r="B101" s="16"/>
      <c r="C101" s="24">
        <v>2010</v>
      </c>
      <c r="D101" s="19" t="s">
        <v>34</v>
      </c>
      <c r="E101" s="27">
        <v>71000</v>
      </c>
      <c r="F101" s="27">
        <v>69463</v>
      </c>
      <c r="G101" s="51">
        <f t="shared" si="0"/>
        <v>97.83521126760564</v>
      </c>
    </row>
    <row r="102" spans="1:7" ht="38.25" customHeight="1">
      <c r="A102" s="15"/>
      <c r="B102" s="16"/>
      <c r="C102" s="24" t="s">
        <v>151</v>
      </c>
      <c r="D102" s="19" t="s">
        <v>164</v>
      </c>
      <c r="E102" s="27">
        <v>18600</v>
      </c>
      <c r="F102" s="27">
        <v>18600</v>
      </c>
      <c r="G102" s="51">
        <f t="shared" si="0"/>
        <v>100</v>
      </c>
    </row>
    <row r="103" spans="1:7" ht="17.25" customHeight="1">
      <c r="A103" s="15"/>
      <c r="B103" s="16">
        <v>85216</v>
      </c>
      <c r="C103" s="24"/>
      <c r="D103" s="19" t="s">
        <v>63</v>
      </c>
      <c r="E103" s="27">
        <f>SUM(E104)</f>
        <v>3710</v>
      </c>
      <c r="F103" s="27">
        <f>SUM(F104)</f>
        <v>3710</v>
      </c>
      <c r="G103" s="51">
        <f t="shared" si="0"/>
        <v>100</v>
      </c>
    </row>
    <row r="104" spans="1:7" ht="51.75" customHeight="1">
      <c r="A104" s="15"/>
      <c r="B104" s="16"/>
      <c r="C104" s="24">
        <v>2010</v>
      </c>
      <c r="D104" s="19" t="s">
        <v>34</v>
      </c>
      <c r="E104" s="27">
        <v>3710</v>
      </c>
      <c r="F104" s="27">
        <v>3710</v>
      </c>
      <c r="G104" s="51">
        <f t="shared" si="0"/>
        <v>100</v>
      </c>
    </row>
    <row r="105" spans="1:7" ht="12.75">
      <c r="A105" s="15"/>
      <c r="B105" s="16">
        <v>85219</v>
      </c>
      <c r="C105" s="24"/>
      <c r="D105" s="19" t="s">
        <v>64</v>
      </c>
      <c r="E105" s="27">
        <f>SUM(E106:E107)</f>
        <v>84785</v>
      </c>
      <c r="F105" s="27">
        <f>SUM(F106:F107)</f>
        <v>84785</v>
      </c>
      <c r="G105" s="51">
        <f t="shared" si="0"/>
        <v>100</v>
      </c>
    </row>
    <row r="106" spans="1:7" ht="51">
      <c r="A106" s="15"/>
      <c r="B106" s="16"/>
      <c r="C106" s="24">
        <v>2010</v>
      </c>
      <c r="D106" s="19" t="s">
        <v>34</v>
      </c>
      <c r="E106" s="27">
        <v>26668</v>
      </c>
      <c r="F106" s="27">
        <v>26668</v>
      </c>
      <c r="G106" s="51">
        <f t="shared" si="0"/>
        <v>100</v>
      </c>
    </row>
    <row r="107" spans="1:7" ht="39.75" customHeight="1">
      <c r="A107" s="15"/>
      <c r="B107" s="16"/>
      <c r="C107" s="24" t="s">
        <v>151</v>
      </c>
      <c r="D107" s="19" t="s">
        <v>164</v>
      </c>
      <c r="E107" s="27">
        <v>58117</v>
      </c>
      <c r="F107" s="27">
        <v>58117</v>
      </c>
      <c r="G107" s="51">
        <f t="shared" si="0"/>
        <v>100</v>
      </c>
    </row>
    <row r="108" spans="1:7" ht="25.5">
      <c r="A108" s="15"/>
      <c r="B108" s="16">
        <v>85228</v>
      </c>
      <c r="C108" s="24"/>
      <c r="D108" s="19" t="s">
        <v>65</v>
      </c>
      <c r="E108" s="27">
        <f>SUM(E109)</f>
        <v>6500</v>
      </c>
      <c r="F108" s="27">
        <f>SUM(F109)</f>
        <v>8178</v>
      </c>
      <c r="G108" s="51">
        <f t="shared" si="0"/>
        <v>125.81538461538462</v>
      </c>
    </row>
    <row r="109" spans="1:7" ht="12.75">
      <c r="A109" s="15"/>
      <c r="B109" s="16"/>
      <c r="C109" s="24" t="s">
        <v>111</v>
      </c>
      <c r="D109" s="19" t="s">
        <v>21</v>
      </c>
      <c r="E109" s="27">
        <v>6500</v>
      </c>
      <c r="F109" s="27">
        <v>8178</v>
      </c>
      <c r="G109" s="51">
        <f aca="true" t="shared" si="2" ref="G109:G117">F109/E109*100</f>
        <v>125.81538461538462</v>
      </c>
    </row>
    <row r="110" spans="1:7" ht="12.75">
      <c r="A110" s="15"/>
      <c r="B110" s="16">
        <v>85295</v>
      </c>
      <c r="C110" s="24"/>
      <c r="D110" s="19" t="s">
        <v>73</v>
      </c>
      <c r="E110" s="27">
        <f>SUM(E111)</f>
        <v>6234</v>
      </c>
      <c r="F110" s="27">
        <f>SUM(F111)</f>
        <v>6234</v>
      </c>
      <c r="G110" s="51">
        <f t="shared" si="2"/>
        <v>100</v>
      </c>
    </row>
    <row r="111" spans="1:7" ht="41.25" customHeight="1">
      <c r="A111" s="15"/>
      <c r="B111" s="16"/>
      <c r="C111" s="24" t="s">
        <v>151</v>
      </c>
      <c r="D111" s="19" t="s">
        <v>164</v>
      </c>
      <c r="E111" s="27">
        <v>6234</v>
      </c>
      <c r="F111" s="27">
        <v>6234</v>
      </c>
      <c r="G111" s="51">
        <f t="shared" si="2"/>
        <v>100</v>
      </c>
    </row>
    <row r="112" spans="1:7" ht="12.75">
      <c r="A112" s="15">
        <v>854</v>
      </c>
      <c r="B112" s="16"/>
      <c r="C112" s="24"/>
      <c r="D112" s="19" t="s">
        <v>168</v>
      </c>
      <c r="E112" s="27">
        <f>SUM(E113)</f>
        <v>66277</v>
      </c>
      <c r="F112" s="27">
        <f>SUM(F113)</f>
        <v>66277</v>
      </c>
      <c r="G112" s="51">
        <f t="shared" si="2"/>
        <v>100</v>
      </c>
    </row>
    <row r="113" spans="1:7" ht="12.75">
      <c r="A113" s="15"/>
      <c r="B113" s="16">
        <v>85401</v>
      </c>
      <c r="C113" s="24"/>
      <c r="D113" s="19" t="s">
        <v>169</v>
      </c>
      <c r="E113" s="27">
        <f>SUM(E114:E115)</f>
        <v>66277</v>
      </c>
      <c r="F113" s="27">
        <f>SUM(F114:F115)</f>
        <v>66277</v>
      </c>
      <c r="G113" s="51">
        <f t="shared" si="2"/>
        <v>100</v>
      </c>
    </row>
    <row r="114" spans="1:7" ht="36.75" customHeight="1">
      <c r="A114" s="15"/>
      <c r="B114" s="16"/>
      <c r="C114" s="24" t="s">
        <v>153</v>
      </c>
      <c r="D114" s="19" t="s">
        <v>164</v>
      </c>
      <c r="E114" s="27">
        <v>41464</v>
      </c>
      <c r="F114" s="27">
        <v>41464</v>
      </c>
      <c r="G114" s="51">
        <f t="shared" si="2"/>
        <v>100</v>
      </c>
    </row>
    <row r="115" spans="1:7" ht="36.75" customHeight="1">
      <c r="A115" s="15"/>
      <c r="B115" s="16"/>
      <c r="C115" s="24" t="s">
        <v>154</v>
      </c>
      <c r="D115" s="19" t="s">
        <v>170</v>
      </c>
      <c r="E115" s="27">
        <v>24813</v>
      </c>
      <c r="F115" s="27">
        <v>24813</v>
      </c>
      <c r="G115" s="51">
        <f t="shared" si="2"/>
        <v>100</v>
      </c>
    </row>
    <row r="116" spans="1:7" ht="17.25" customHeight="1">
      <c r="A116" s="15">
        <v>900</v>
      </c>
      <c r="B116" s="16"/>
      <c r="C116" s="24"/>
      <c r="D116" s="19" t="s">
        <v>66</v>
      </c>
      <c r="E116" s="27">
        <f>SUM(E117+E120+E122)</f>
        <v>596092</v>
      </c>
      <c r="F116" s="27">
        <f>SUM(F117+F120+F122)</f>
        <v>593556</v>
      </c>
      <c r="G116" s="51">
        <f t="shared" si="2"/>
        <v>99.57456231588412</v>
      </c>
    </row>
    <row r="117" spans="1:7" ht="15" customHeight="1">
      <c r="A117" s="15"/>
      <c r="B117" s="16">
        <v>90001</v>
      </c>
      <c r="C117" s="24"/>
      <c r="D117" s="19" t="s">
        <v>68</v>
      </c>
      <c r="E117" s="27">
        <f>SUM(E118:E119)</f>
        <v>590000</v>
      </c>
      <c r="F117" s="27">
        <f>SUM(F118:F119)</f>
        <v>587261</v>
      </c>
      <c r="G117" s="51">
        <f t="shared" si="2"/>
        <v>99.53576271186441</v>
      </c>
    </row>
    <row r="118" spans="1:7" ht="12.75">
      <c r="A118" s="15"/>
      <c r="B118" s="16"/>
      <c r="C118" s="24" t="s">
        <v>118</v>
      </c>
      <c r="D118" s="19" t="s">
        <v>37</v>
      </c>
      <c r="E118" s="27">
        <v>50000</v>
      </c>
      <c r="F118" s="27">
        <v>47989</v>
      </c>
      <c r="G118" s="51"/>
    </row>
    <row r="119" spans="1:7" ht="25.5" customHeight="1">
      <c r="A119" s="15"/>
      <c r="B119" s="16"/>
      <c r="C119" s="24">
        <v>2370</v>
      </c>
      <c r="D119" s="19" t="s">
        <v>67</v>
      </c>
      <c r="E119" s="27">
        <v>540000</v>
      </c>
      <c r="F119" s="27">
        <v>539272</v>
      </c>
      <c r="G119" s="51">
        <f aca="true" t="shared" si="3" ref="G119:G129">F119/E119*100</f>
        <v>99.8651851851852</v>
      </c>
    </row>
    <row r="120" spans="1:7" ht="12.75">
      <c r="A120" s="15"/>
      <c r="B120" s="16">
        <v>90015</v>
      </c>
      <c r="C120" s="24"/>
      <c r="D120" s="19" t="s">
        <v>171</v>
      </c>
      <c r="E120" s="27">
        <f>SUM(E121)</f>
        <v>3092</v>
      </c>
      <c r="F120" s="27">
        <f>SUM(F121)</f>
        <v>3092</v>
      </c>
      <c r="G120" s="51">
        <f t="shared" si="3"/>
        <v>100</v>
      </c>
    </row>
    <row r="121" spans="1:7" ht="53.25" customHeight="1">
      <c r="A121" s="15"/>
      <c r="B121" s="16"/>
      <c r="C121" s="24">
        <v>2010</v>
      </c>
      <c r="D121" s="19" t="s">
        <v>34</v>
      </c>
      <c r="E121" s="27">
        <v>3092</v>
      </c>
      <c r="F121" s="27">
        <v>3092</v>
      </c>
      <c r="G121" s="51">
        <f t="shared" si="3"/>
        <v>100</v>
      </c>
    </row>
    <row r="122" spans="1:7" ht="12.75">
      <c r="A122" s="15"/>
      <c r="B122" s="16">
        <v>90095</v>
      </c>
      <c r="C122" s="24"/>
      <c r="D122" s="19" t="s">
        <v>73</v>
      </c>
      <c r="E122" s="27">
        <f>SUM(E123)</f>
        <v>3000</v>
      </c>
      <c r="F122" s="27">
        <f>SUM(F123)</f>
        <v>3203</v>
      </c>
      <c r="G122" s="51">
        <f t="shared" si="3"/>
        <v>106.76666666666668</v>
      </c>
    </row>
    <row r="123" spans="1:7" ht="12.75">
      <c r="A123" s="15"/>
      <c r="B123" s="16"/>
      <c r="C123" s="24" t="s">
        <v>118</v>
      </c>
      <c r="D123" s="19" t="s">
        <v>37</v>
      </c>
      <c r="E123" s="27">
        <v>3000</v>
      </c>
      <c r="F123" s="27">
        <v>3203</v>
      </c>
      <c r="G123" s="51">
        <f t="shared" si="3"/>
        <v>106.76666666666668</v>
      </c>
    </row>
    <row r="124" spans="1:7" ht="12.75">
      <c r="A124" s="15">
        <v>926</v>
      </c>
      <c r="B124" s="16"/>
      <c r="C124" s="24"/>
      <c r="D124" s="19" t="s">
        <v>103</v>
      </c>
      <c r="E124" s="27">
        <f>SUM(E125)</f>
        <v>37167</v>
      </c>
      <c r="F124" s="27">
        <f>SUM(F125)</f>
        <v>37167</v>
      </c>
      <c r="G124" s="51">
        <f t="shared" si="3"/>
        <v>100</v>
      </c>
    </row>
    <row r="125" spans="1:7" ht="12.75">
      <c r="A125" s="15"/>
      <c r="B125" s="16">
        <v>92601</v>
      </c>
      <c r="C125" s="24"/>
      <c r="D125" s="19" t="s">
        <v>104</v>
      </c>
      <c r="E125" s="27">
        <f>SUM(E126)</f>
        <v>37167</v>
      </c>
      <c r="F125" s="27">
        <f>SUM(F126)</f>
        <v>37167</v>
      </c>
      <c r="G125" s="51">
        <f t="shared" si="3"/>
        <v>100</v>
      </c>
    </row>
    <row r="126" spans="1:7" ht="54" customHeight="1" thickBot="1">
      <c r="A126" s="15"/>
      <c r="B126" s="16"/>
      <c r="C126" s="24" t="s">
        <v>149</v>
      </c>
      <c r="D126" s="19" t="s">
        <v>24</v>
      </c>
      <c r="E126" s="27">
        <v>37167</v>
      </c>
      <c r="F126" s="27">
        <v>37167</v>
      </c>
      <c r="G126" s="51">
        <f t="shared" si="3"/>
        <v>100</v>
      </c>
    </row>
    <row r="127" spans="1:7" ht="13.5" hidden="1" thickBot="1">
      <c r="A127" s="15"/>
      <c r="B127" s="16"/>
      <c r="C127" s="17"/>
      <c r="D127" s="17"/>
      <c r="E127" s="27"/>
      <c r="F127" s="27"/>
      <c r="G127" s="51" t="e">
        <f t="shared" si="3"/>
        <v>#DIV/0!</v>
      </c>
    </row>
    <row r="128" spans="1:7" ht="13.5" hidden="1" thickBot="1">
      <c r="A128" s="15"/>
      <c r="B128" s="16"/>
      <c r="C128" s="17"/>
      <c r="D128" s="17"/>
      <c r="E128" s="27"/>
      <c r="F128" s="27"/>
      <c r="G128" s="51" t="e">
        <f t="shared" si="3"/>
        <v>#DIV/0!</v>
      </c>
    </row>
    <row r="129" spans="1:7" ht="13.5" thickBot="1">
      <c r="A129" s="108" t="s">
        <v>1</v>
      </c>
      <c r="B129" s="108"/>
      <c r="C129" s="108"/>
      <c r="D129" s="108"/>
      <c r="E129" s="46">
        <f>SUM(E7+E14+E19+E24+E33+E40+E47+E50+E73+E84+E94++E112+E116+E124)</f>
        <v>24494621</v>
      </c>
      <c r="F129" s="46">
        <f>SUM(F7+F14+F19+F24+F33+F40+F47+F50+F73+F84+F94++F112+F116+F124)</f>
        <v>23682892</v>
      </c>
      <c r="G129" s="52">
        <f t="shared" si="3"/>
        <v>96.68609283646397</v>
      </c>
    </row>
    <row r="131" ht="13.5" customHeight="1"/>
  </sheetData>
  <mergeCells count="2">
    <mergeCell ref="C2:E2"/>
    <mergeCell ref="A129:D129"/>
  </mergeCells>
  <printOptions/>
  <pageMargins left="0.75" right="0.79" top="1" bottom="1" header="0.5" footer="0.5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5"/>
  <dimension ref="A1:A1"/>
  <sheetViews>
    <sheetView showGridLines="0" zoomScale="75" zoomScaleNormal="75" workbookViewId="0" topLeftCell="A1">
      <selection activeCell="B1" sqref="A1:I12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140625" style="0" customWidth="1"/>
  </cols>
  <sheetData/>
  <printOptions/>
  <pageMargins left="0.75" right="0.75" top="1.87" bottom="1" header="0.5" footer="0.5"/>
  <pageSetup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M27"/>
  <sheetViews>
    <sheetView showGridLines="0" view="pageBreakPreview" zoomScale="75" zoomScaleNormal="75" zoomScaleSheetLayoutView="75" workbookViewId="0" topLeftCell="C1">
      <selection activeCell="M8" sqref="M8:M24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23.28125" style="0" customWidth="1"/>
    <col min="4" max="4" width="10.57421875" style="29" customWidth="1"/>
    <col min="5" max="5" width="11.140625" style="0" customWidth="1"/>
    <col min="6" max="11" width="10.00390625" style="0" customWidth="1"/>
    <col min="12" max="12" width="11.7109375" style="0" customWidth="1"/>
    <col min="13" max="13" width="12.7109375" style="0" customWidth="1"/>
    <col min="14" max="16384" width="10.00390625" style="0" customWidth="1"/>
  </cols>
  <sheetData>
    <row r="1" spans="1:13" ht="62.25" customHeight="1">
      <c r="A1" s="8"/>
      <c r="B1" s="8"/>
      <c r="C1" s="8"/>
      <c r="D1" s="53"/>
      <c r="E1" s="8"/>
      <c r="F1" s="8"/>
      <c r="G1" s="8"/>
      <c r="H1" s="8"/>
      <c r="I1" s="8"/>
      <c r="J1" s="143" t="s">
        <v>189</v>
      </c>
      <c r="K1" s="143"/>
      <c r="L1" s="143"/>
      <c r="M1" s="143"/>
    </row>
    <row r="2" spans="1:11" ht="77.25" customHeight="1" thickBot="1">
      <c r="A2" s="106" t="s">
        <v>188</v>
      </c>
      <c r="B2" s="106"/>
      <c r="C2" s="106"/>
      <c r="D2" s="106"/>
      <c r="E2" s="106"/>
      <c r="F2" s="106"/>
      <c r="G2" s="106"/>
      <c r="H2" s="106"/>
      <c r="I2" s="106"/>
      <c r="J2" s="106"/>
      <c r="K2" s="10" t="s">
        <v>12</v>
      </c>
    </row>
    <row r="3" spans="1:13" ht="13.5" thickBot="1">
      <c r="A3" s="121" t="s">
        <v>0</v>
      </c>
      <c r="B3" s="124" t="s">
        <v>11</v>
      </c>
      <c r="C3" s="125" t="s">
        <v>13</v>
      </c>
      <c r="D3" s="54"/>
      <c r="E3" s="141" t="s">
        <v>192</v>
      </c>
      <c r="F3" s="140" t="s">
        <v>5</v>
      </c>
      <c r="G3" s="126"/>
      <c r="H3" s="126"/>
      <c r="I3" s="126"/>
      <c r="J3" s="126"/>
      <c r="K3" s="126"/>
      <c r="L3" s="126"/>
      <c r="M3" s="3"/>
    </row>
    <row r="4" spans="1:13" ht="27" customHeight="1" thickBot="1">
      <c r="A4" s="122"/>
      <c r="B4" s="124"/>
      <c r="C4" s="125"/>
      <c r="D4" s="61" t="s">
        <v>180</v>
      </c>
      <c r="E4" s="141"/>
      <c r="F4" s="124" t="s">
        <v>4</v>
      </c>
      <c r="G4" s="124"/>
      <c r="H4" s="124"/>
      <c r="I4" s="124"/>
      <c r="J4" s="124"/>
      <c r="K4" s="139"/>
      <c r="L4" s="144" t="s">
        <v>10</v>
      </c>
      <c r="M4" s="5" t="s">
        <v>148</v>
      </c>
    </row>
    <row r="5" spans="1:13" ht="13.5" thickBot="1">
      <c r="A5" s="122"/>
      <c r="B5" s="124"/>
      <c r="C5" s="125"/>
      <c r="D5" s="55" t="s">
        <v>191</v>
      </c>
      <c r="E5" s="141"/>
      <c r="F5" s="124" t="s">
        <v>6</v>
      </c>
      <c r="G5" s="142" t="s">
        <v>18</v>
      </c>
      <c r="H5" s="142"/>
      <c r="I5" s="142"/>
      <c r="J5" s="142"/>
      <c r="K5" s="138"/>
      <c r="L5" s="145"/>
      <c r="M5" s="35"/>
    </row>
    <row r="6" spans="1:13" ht="51" customHeight="1" thickBot="1">
      <c r="A6" s="123"/>
      <c r="B6" s="124"/>
      <c r="C6" s="125"/>
      <c r="D6" s="56"/>
      <c r="E6" s="141"/>
      <c r="F6" s="124"/>
      <c r="G6" s="9" t="s">
        <v>7</v>
      </c>
      <c r="H6" s="9" t="s">
        <v>8</v>
      </c>
      <c r="I6" s="9" t="s">
        <v>9</v>
      </c>
      <c r="J6" s="9" t="s">
        <v>108</v>
      </c>
      <c r="K6" s="41" t="s">
        <v>107</v>
      </c>
      <c r="L6" s="146"/>
      <c r="M6" s="4"/>
    </row>
    <row r="7" spans="1:13" ht="13.5" thickBot="1">
      <c r="A7" s="14">
        <v>1</v>
      </c>
      <c r="B7" s="14">
        <v>2</v>
      </c>
      <c r="C7" s="14">
        <v>3</v>
      </c>
      <c r="D7" s="57"/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/>
      <c r="K7" s="42">
        <v>9</v>
      </c>
      <c r="L7" s="44">
        <v>10</v>
      </c>
      <c r="M7" s="3"/>
    </row>
    <row r="8" spans="1:13" ht="12.75">
      <c r="A8" s="23">
        <v>750</v>
      </c>
      <c r="B8" s="3"/>
      <c r="C8" s="3" t="s">
        <v>32</v>
      </c>
      <c r="D8" s="25">
        <f>SUM(D9)</f>
        <v>55000</v>
      </c>
      <c r="E8" s="25">
        <f aca="true" t="shared" si="0" ref="E8:E24">SUM(F8+L8)</f>
        <v>55000</v>
      </c>
      <c r="F8" s="25">
        <f aca="true" t="shared" si="1" ref="F8:F20">SUM(G8:K8)</f>
        <v>55000</v>
      </c>
      <c r="G8" s="25">
        <f aca="true" t="shared" si="2" ref="G8:L8">SUM(G9:G9)</f>
        <v>50000</v>
      </c>
      <c r="H8" s="25">
        <f t="shared" si="2"/>
        <v>0</v>
      </c>
      <c r="I8" s="25">
        <f t="shared" si="2"/>
        <v>0</v>
      </c>
      <c r="J8" s="25">
        <f t="shared" si="2"/>
        <v>0</v>
      </c>
      <c r="K8" s="25">
        <f t="shared" si="2"/>
        <v>5000</v>
      </c>
      <c r="L8" s="73">
        <f t="shared" si="2"/>
        <v>0</v>
      </c>
      <c r="M8" s="74">
        <f>E8/D8*100</f>
        <v>100</v>
      </c>
    </row>
    <row r="9" spans="1:13" ht="12.75">
      <c r="A9" s="23"/>
      <c r="B9" s="3">
        <v>75011</v>
      </c>
      <c r="C9" s="3" t="s">
        <v>33</v>
      </c>
      <c r="D9" s="25">
        <v>55000</v>
      </c>
      <c r="E9" s="25">
        <f t="shared" si="0"/>
        <v>55000</v>
      </c>
      <c r="F9" s="25">
        <f t="shared" si="1"/>
        <v>55000</v>
      </c>
      <c r="G9" s="25">
        <v>50000</v>
      </c>
      <c r="H9" s="25"/>
      <c r="I9" s="25"/>
      <c r="J9" s="25"/>
      <c r="K9" s="25">
        <v>5000</v>
      </c>
      <c r="L9" s="27"/>
      <c r="M9" s="74">
        <f aca="true" t="shared" si="3" ref="M9:M24">E9/D9*100</f>
        <v>100</v>
      </c>
    </row>
    <row r="10" spans="1:13" ht="63.75">
      <c r="A10" s="23">
        <v>751</v>
      </c>
      <c r="B10" s="3"/>
      <c r="C10" s="22" t="s">
        <v>75</v>
      </c>
      <c r="D10" s="58">
        <f>SUM(D11:D13)</f>
        <v>13071</v>
      </c>
      <c r="E10" s="25">
        <f t="shared" si="0"/>
        <v>11472</v>
      </c>
      <c r="F10" s="25">
        <f t="shared" si="1"/>
        <v>11472</v>
      </c>
      <c r="G10" s="25">
        <f aca="true" t="shared" si="4" ref="G10:L10">SUM(G11:G13)</f>
        <v>0</v>
      </c>
      <c r="H10" s="25">
        <f t="shared" si="4"/>
        <v>0</v>
      </c>
      <c r="I10" s="25">
        <f t="shared" si="4"/>
        <v>0</v>
      </c>
      <c r="J10" s="25">
        <f t="shared" si="4"/>
        <v>0</v>
      </c>
      <c r="K10" s="25">
        <f t="shared" si="4"/>
        <v>11472</v>
      </c>
      <c r="L10" s="27">
        <f t="shared" si="4"/>
        <v>0</v>
      </c>
      <c r="M10" s="74">
        <f t="shared" si="3"/>
        <v>87.76681202662382</v>
      </c>
    </row>
    <row r="11" spans="1:13" ht="63.75">
      <c r="A11" s="23"/>
      <c r="B11" s="3">
        <v>75101</v>
      </c>
      <c r="C11" s="22" t="s">
        <v>75</v>
      </c>
      <c r="D11" s="58">
        <v>540</v>
      </c>
      <c r="E11" s="25">
        <f t="shared" si="0"/>
        <v>540</v>
      </c>
      <c r="F11" s="25">
        <f t="shared" si="1"/>
        <v>540</v>
      </c>
      <c r="G11" s="25"/>
      <c r="H11" s="25"/>
      <c r="I11" s="25"/>
      <c r="J11" s="25"/>
      <c r="K11" s="25">
        <v>540</v>
      </c>
      <c r="L11" s="27"/>
      <c r="M11" s="74">
        <f t="shared" si="3"/>
        <v>100</v>
      </c>
    </row>
    <row r="12" spans="1:13" ht="89.25">
      <c r="A12" s="23"/>
      <c r="B12" s="3">
        <v>75109</v>
      </c>
      <c r="C12" s="22" t="s">
        <v>159</v>
      </c>
      <c r="D12" s="58">
        <v>6411</v>
      </c>
      <c r="E12" s="25">
        <f t="shared" si="0"/>
        <v>4813</v>
      </c>
      <c r="F12" s="25">
        <f t="shared" si="1"/>
        <v>4813</v>
      </c>
      <c r="G12" s="25"/>
      <c r="H12" s="25"/>
      <c r="I12" s="25"/>
      <c r="J12" s="25"/>
      <c r="K12" s="25">
        <v>4813</v>
      </c>
      <c r="L12" s="27"/>
      <c r="M12" s="74">
        <f t="shared" si="3"/>
        <v>75.07409140539697</v>
      </c>
    </row>
    <row r="13" spans="1:13" ht="25.5">
      <c r="A13" s="23"/>
      <c r="B13" s="3">
        <v>75113</v>
      </c>
      <c r="C13" s="22" t="s">
        <v>160</v>
      </c>
      <c r="D13" s="58">
        <v>6120</v>
      </c>
      <c r="E13" s="25">
        <f t="shared" si="0"/>
        <v>6119</v>
      </c>
      <c r="F13" s="25">
        <f t="shared" si="1"/>
        <v>6119</v>
      </c>
      <c r="G13" s="25"/>
      <c r="H13" s="25"/>
      <c r="I13" s="25"/>
      <c r="J13" s="25"/>
      <c r="K13" s="25">
        <v>6119</v>
      </c>
      <c r="L13" s="27"/>
      <c r="M13" s="74">
        <f t="shared" si="3"/>
        <v>99.98366013071896</v>
      </c>
    </row>
    <row r="14" spans="1:13" ht="12.75">
      <c r="A14" s="23">
        <v>801</v>
      </c>
      <c r="B14" s="3"/>
      <c r="C14" s="22" t="s">
        <v>59</v>
      </c>
      <c r="D14" s="58">
        <f>SUM(D15)</f>
        <v>580</v>
      </c>
      <c r="E14" s="25">
        <f t="shared" si="0"/>
        <v>580</v>
      </c>
      <c r="F14" s="25">
        <f t="shared" si="1"/>
        <v>580</v>
      </c>
      <c r="G14" s="25">
        <f aca="true" t="shared" si="5" ref="G14:L14">SUM(G15)</f>
        <v>0</v>
      </c>
      <c r="H14" s="25">
        <f t="shared" si="5"/>
        <v>0</v>
      </c>
      <c r="I14" s="25">
        <f t="shared" si="5"/>
        <v>0</v>
      </c>
      <c r="J14" s="25">
        <f t="shared" si="5"/>
        <v>0</v>
      </c>
      <c r="K14" s="25">
        <f t="shared" si="5"/>
        <v>580</v>
      </c>
      <c r="L14" s="27">
        <f t="shared" si="5"/>
        <v>0</v>
      </c>
      <c r="M14" s="74">
        <f t="shared" si="3"/>
        <v>100</v>
      </c>
    </row>
    <row r="15" spans="1:13" ht="12.75">
      <c r="A15" s="23"/>
      <c r="B15" s="3">
        <v>80101</v>
      </c>
      <c r="C15" s="22" t="s">
        <v>60</v>
      </c>
      <c r="D15" s="58">
        <v>580</v>
      </c>
      <c r="E15" s="25">
        <f t="shared" si="0"/>
        <v>580</v>
      </c>
      <c r="F15" s="25">
        <f t="shared" si="1"/>
        <v>580</v>
      </c>
      <c r="G15" s="25"/>
      <c r="H15" s="25"/>
      <c r="I15" s="25"/>
      <c r="J15" s="25"/>
      <c r="K15" s="25">
        <v>580</v>
      </c>
      <c r="L15" s="27"/>
      <c r="M15" s="74">
        <f t="shared" si="3"/>
        <v>100</v>
      </c>
    </row>
    <row r="16" spans="1:13" ht="12.75">
      <c r="A16" s="23">
        <v>852</v>
      </c>
      <c r="B16" s="3"/>
      <c r="C16" s="22" t="s">
        <v>61</v>
      </c>
      <c r="D16" s="58">
        <f>SUM(D17:D21)</f>
        <v>546829</v>
      </c>
      <c r="E16" s="25">
        <f t="shared" si="0"/>
        <v>531012</v>
      </c>
      <c r="F16" s="25">
        <f t="shared" si="1"/>
        <v>525047</v>
      </c>
      <c r="G16" s="25">
        <f aca="true" t="shared" si="6" ref="G16:L16">SUM(G17:G21)</f>
        <v>30405</v>
      </c>
      <c r="H16" s="25">
        <f t="shared" si="6"/>
        <v>0</v>
      </c>
      <c r="I16" s="25">
        <f t="shared" si="6"/>
        <v>0</v>
      </c>
      <c r="J16" s="25">
        <f t="shared" si="6"/>
        <v>0</v>
      </c>
      <c r="K16" s="25">
        <f t="shared" si="6"/>
        <v>494642</v>
      </c>
      <c r="L16" s="27">
        <f t="shared" si="6"/>
        <v>5965</v>
      </c>
      <c r="M16" s="74">
        <f t="shared" si="3"/>
        <v>97.10750527130052</v>
      </c>
    </row>
    <row r="17" spans="1:13" ht="79.5" customHeight="1">
      <c r="A17" s="23"/>
      <c r="B17" s="3">
        <v>85212</v>
      </c>
      <c r="C17" s="22" t="s">
        <v>166</v>
      </c>
      <c r="D17" s="58">
        <v>439801</v>
      </c>
      <c r="E17" s="25">
        <f t="shared" si="0"/>
        <v>429550</v>
      </c>
      <c r="F17" s="25">
        <f t="shared" si="1"/>
        <v>423585</v>
      </c>
      <c r="G17" s="26">
        <v>3737</v>
      </c>
      <c r="H17" s="26"/>
      <c r="I17" s="26"/>
      <c r="J17" s="26"/>
      <c r="K17" s="26">
        <v>419848</v>
      </c>
      <c r="L17" s="27">
        <v>5965</v>
      </c>
      <c r="M17" s="74">
        <f t="shared" si="3"/>
        <v>97.66917310328989</v>
      </c>
    </row>
    <row r="18" spans="1:13" ht="76.5">
      <c r="A18" s="23"/>
      <c r="B18" s="3">
        <v>85213</v>
      </c>
      <c r="C18" s="22" t="s">
        <v>90</v>
      </c>
      <c r="D18" s="58">
        <v>5650</v>
      </c>
      <c r="E18" s="25">
        <f t="shared" si="0"/>
        <v>5274</v>
      </c>
      <c r="F18" s="25">
        <f t="shared" si="1"/>
        <v>5274</v>
      </c>
      <c r="G18" s="25"/>
      <c r="H18" s="25"/>
      <c r="I18" s="25"/>
      <c r="J18" s="25"/>
      <c r="K18" s="25">
        <v>5274</v>
      </c>
      <c r="L18" s="73"/>
      <c r="M18" s="74">
        <f t="shared" si="3"/>
        <v>93.34513274336284</v>
      </c>
    </row>
    <row r="19" spans="1:13" ht="38.25">
      <c r="A19" s="23"/>
      <c r="B19" s="3">
        <v>85214</v>
      </c>
      <c r="C19" s="22" t="s">
        <v>91</v>
      </c>
      <c r="D19" s="58">
        <v>71000</v>
      </c>
      <c r="E19" s="25">
        <f t="shared" si="0"/>
        <v>65810</v>
      </c>
      <c r="F19" s="25">
        <f t="shared" si="1"/>
        <v>65810</v>
      </c>
      <c r="G19" s="25"/>
      <c r="H19" s="25"/>
      <c r="I19" s="25"/>
      <c r="J19" s="25"/>
      <c r="K19" s="25">
        <v>65810</v>
      </c>
      <c r="L19" s="73"/>
      <c r="M19" s="74">
        <f t="shared" si="3"/>
        <v>92.69014084507042</v>
      </c>
    </row>
    <row r="20" spans="1:13" ht="38.25">
      <c r="A20" s="23"/>
      <c r="B20" s="3">
        <v>85216</v>
      </c>
      <c r="C20" s="22" t="s">
        <v>63</v>
      </c>
      <c r="D20" s="58">
        <v>3710</v>
      </c>
      <c r="E20" s="25">
        <f t="shared" si="0"/>
        <v>3710</v>
      </c>
      <c r="F20" s="25">
        <f t="shared" si="1"/>
        <v>3710</v>
      </c>
      <c r="G20" s="25"/>
      <c r="H20" s="25"/>
      <c r="I20" s="25"/>
      <c r="J20" s="25"/>
      <c r="K20" s="25">
        <v>3710</v>
      </c>
      <c r="L20" s="73"/>
      <c r="M20" s="74">
        <f t="shared" si="3"/>
        <v>100</v>
      </c>
    </row>
    <row r="21" spans="1:13" ht="25.5">
      <c r="A21" s="31"/>
      <c r="B21" s="5">
        <v>85219</v>
      </c>
      <c r="C21" s="32" t="s">
        <v>64</v>
      </c>
      <c r="D21" s="62">
        <v>26668</v>
      </c>
      <c r="E21" s="30">
        <f>SUM(F21+L21)</f>
        <v>26668</v>
      </c>
      <c r="F21" s="30">
        <f>SUM(G21:K21)</f>
        <v>26668</v>
      </c>
      <c r="G21" s="25">
        <v>26668</v>
      </c>
      <c r="H21" s="25"/>
      <c r="I21" s="25"/>
      <c r="J21" s="25"/>
      <c r="K21" s="30"/>
      <c r="L21" s="73"/>
      <c r="M21" s="74">
        <f t="shared" si="3"/>
        <v>100</v>
      </c>
    </row>
    <row r="22" spans="1:13" ht="25.5">
      <c r="A22" s="23">
        <v>900</v>
      </c>
      <c r="B22" s="3"/>
      <c r="C22" s="22" t="s">
        <v>66</v>
      </c>
      <c r="D22" s="58">
        <f>SUM(D23)</f>
        <v>3092</v>
      </c>
      <c r="E22" s="25">
        <f>SUM(F22+L22)</f>
        <v>3092</v>
      </c>
      <c r="F22" s="25">
        <f>SUM(G22:K22)</f>
        <v>3092</v>
      </c>
      <c r="G22" s="25">
        <f aca="true" t="shared" si="7" ref="G22:L22">SUM(G23)</f>
        <v>0</v>
      </c>
      <c r="H22" s="25">
        <f t="shared" si="7"/>
        <v>0</v>
      </c>
      <c r="I22" s="25">
        <f t="shared" si="7"/>
        <v>0</v>
      </c>
      <c r="J22" s="25">
        <f t="shared" si="7"/>
        <v>0</v>
      </c>
      <c r="K22" s="25">
        <f t="shared" si="7"/>
        <v>3092</v>
      </c>
      <c r="L22" s="27">
        <f t="shared" si="7"/>
        <v>0</v>
      </c>
      <c r="M22" s="74">
        <f t="shared" si="3"/>
        <v>100</v>
      </c>
    </row>
    <row r="23" spans="1:13" ht="26.25" thickBot="1">
      <c r="A23" s="23"/>
      <c r="B23" s="3">
        <v>90015</v>
      </c>
      <c r="C23" s="22" t="s">
        <v>99</v>
      </c>
      <c r="D23" s="58">
        <v>3092</v>
      </c>
      <c r="E23" s="25">
        <f>SUM(F23+L23)</f>
        <v>3092</v>
      </c>
      <c r="F23" s="25">
        <f>SUM(G23:K23)</f>
        <v>3092</v>
      </c>
      <c r="G23" s="25"/>
      <c r="H23" s="25"/>
      <c r="I23" s="25"/>
      <c r="J23" s="25"/>
      <c r="K23" s="25">
        <v>3092</v>
      </c>
      <c r="L23" s="27"/>
      <c r="M23" s="74">
        <f t="shared" si="3"/>
        <v>100</v>
      </c>
    </row>
    <row r="24" spans="1:13" ht="13.5" thickBot="1">
      <c r="A24" s="110" t="s">
        <v>106</v>
      </c>
      <c r="B24" s="111"/>
      <c r="C24" s="112"/>
      <c r="D24" s="63">
        <f>SUM(D8+D10+D14+D16+D22)</f>
        <v>618572</v>
      </c>
      <c r="E24" s="33">
        <f t="shared" si="0"/>
        <v>601156</v>
      </c>
      <c r="F24" s="34">
        <f>SUM(G24:K24)</f>
        <v>595191</v>
      </c>
      <c r="G24" s="28">
        <f aca="true" t="shared" si="8" ref="G24:L24">SUM(G8+G10+G14+G16+G22)</f>
        <v>80405</v>
      </c>
      <c r="H24" s="28">
        <f t="shared" si="8"/>
        <v>0</v>
      </c>
      <c r="I24" s="28">
        <f t="shared" si="8"/>
        <v>0</v>
      </c>
      <c r="J24" s="28">
        <f t="shared" si="8"/>
        <v>0</v>
      </c>
      <c r="K24" s="28">
        <f t="shared" si="8"/>
        <v>514786</v>
      </c>
      <c r="L24" s="64">
        <f t="shared" si="8"/>
        <v>5965</v>
      </c>
      <c r="M24" s="74">
        <f t="shared" si="3"/>
        <v>97.18448297045454</v>
      </c>
    </row>
    <row r="27" spans="4:12" ht="12.75">
      <c r="D27" s="60">
        <f aca="true" t="shared" si="9" ref="D27:L27">SUM(D8:D23)/2</f>
        <v>618572</v>
      </c>
      <c r="E27" s="29">
        <f t="shared" si="9"/>
        <v>601156</v>
      </c>
      <c r="F27" s="29">
        <f t="shared" si="9"/>
        <v>595191</v>
      </c>
      <c r="G27" s="29">
        <f t="shared" si="9"/>
        <v>80405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514786</v>
      </c>
      <c r="L27" s="29">
        <f t="shared" si="9"/>
        <v>5965</v>
      </c>
    </row>
  </sheetData>
  <mergeCells count="13">
    <mergeCell ref="L4:L6"/>
    <mergeCell ref="L1:M1"/>
    <mergeCell ref="F4:K4"/>
    <mergeCell ref="F5:F6"/>
    <mergeCell ref="G5:K5"/>
    <mergeCell ref="A24:C24"/>
    <mergeCell ref="J1:K1"/>
    <mergeCell ref="A2:J2"/>
    <mergeCell ref="A3:A6"/>
    <mergeCell ref="B3:B6"/>
    <mergeCell ref="C3:C6"/>
    <mergeCell ref="E3:E6"/>
    <mergeCell ref="F3:L3"/>
  </mergeCells>
  <printOptions horizontalCentered="1" verticalCentered="1"/>
  <pageMargins left="0.89" right="0.46" top="0.5118110236220472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7"/>
  <dimension ref="A1:A1"/>
  <sheetViews>
    <sheetView showGridLines="0" zoomScale="75" zoomScaleNormal="75" workbookViewId="0" topLeftCell="A1">
      <selection activeCell="A1" sqref="A1:J14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9" width="13.28125" style="0" customWidth="1"/>
    <col min="10" max="10" width="15.140625" style="0" customWidth="1"/>
  </cols>
  <sheetData/>
  <printOptions/>
  <pageMargins left="0.75" right="0.75" top="1" bottom="1" header="0.5" footer="0.5"/>
  <pageSetup horizontalDpi="300" verticalDpi="3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8"/>
  <dimension ref="A1:A1"/>
  <sheetViews>
    <sheetView showGridLines="0" zoomScale="75" zoomScaleNormal="75" workbookViewId="0" topLeftCell="A1">
      <selection activeCell="A1" sqref="A1:J13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9" width="13.28125" style="0" customWidth="1"/>
    <col min="10" max="10" width="15.140625" style="0" customWidth="1"/>
  </cols>
  <sheetData/>
  <printOptions/>
  <pageMargins left="0.75" right="0.75" top="1" bottom="1" header="0.5" footer="0.5"/>
  <pageSetup horizontalDpi="300" verticalDpi="3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9"/>
  <dimension ref="A1:A1"/>
  <sheetViews>
    <sheetView showGridLines="0" zoomScale="75" zoomScaleNormal="75" workbookViewId="0" topLeftCell="A1">
      <selection activeCell="B1" sqref="A1:J13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9" width="13.28125" style="0" customWidth="1"/>
    <col min="10" max="10" width="15.140625" style="0" customWidth="1"/>
  </cols>
  <sheetData/>
  <printOptions/>
  <pageMargins left="0.75" right="0.75" top="1" bottom="1" header="0.5" footer="0.5"/>
  <pageSetup horizontalDpi="300" verticalDpi="3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21"/>
  <dimension ref="A1:A1"/>
  <sheetViews>
    <sheetView showGridLines="0" zoomScale="75" zoomScaleNormal="75" zoomScaleSheetLayoutView="75" workbookViewId="0" topLeftCell="C1">
      <selection activeCell="C1" sqref="A1:K60"/>
    </sheetView>
  </sheetViews>
  <sheetFormatPr defaultColWidth="9.140625" defaultRowHeight="12.75"/>
  <cols>
    <col min="2" max="2" width="8.00390625" style="0" customWidth="1"/>
    <col min="3" max="3" width="20.7109375" style="0" customWidth="1"/>
    <col min="4" max="5" width="21.8515625" style="0" customWidth="1"/>
    <col min="6" max="8" width="13.28125" style="0" customWidth="1"/>
    <col min="9" max="11" width="12.28125" style="0" customWidth="1"/>
  </cols>
  <sheetData/>
  <printOptions/>
  <pageMargins left="0.75" right="0.75" top="1" bottom="1" header="0.5" footer="0.5"/>
  <pageSetup horizontalDpi="300" verticalDpi="3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26"/>
  <dimension ref="A1:A1"/>
  <sheetViews>
    <sheetView showGridLines="0" zoomScale="75" zoomScaleNormal="75" zoomScaleSheetLayoutView="75" workbookViewId="0" topLeftCell="D1">
      <selection activeCell="A1" sqref="A1:K11"/>
    </sheetView>
  </sheetViews>
  <sheetFormatPr defaultColWidth="9.140625" defaultRowHeight="12.75"/>
  <cols>
    <col min="3" max="3" width="17.8515625" style="0" customWidth="1"/>
    <col min="4" max="4" width="22.140625" style="0" customWidth="1"/>
    <col min="5" max="5" width="21.8515625" style="0" customWidth="1"/>
    <col min="6" max="8" width="13.28125" style="0" customWidth="1"/>
    <col min="9" max="10" width="12.28125" style="0" customWidth="1"/>
    <col min="11" max="11" width="17.7109375" style="0" customWidth="1"/>
  </cols>
  <sheetData/>
  <printOptions/>
  <pageMargins left="0.75" right="0.75" top="1" bottom="1" header="0.5" footer="0.5"/>
  <pageSetup horizontalDpi="300" verticalDpi="3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2"/>
  <dimension ref="A1:A1"/>
  <sheetViews>
    <sheetView showGridLines="0" zoomScale="75" zoomScaleNormal="75" workbookViewId="0" topLeftCell="A1">
      <selection activeCell="A1" sqref="A1:J16"/>
    </sheetView>
  </sheetViews>
  <sheetFormatPr defaultColWidth="9.140625" defaultRowHeight="12.75"/>
  <cols>
    <col min="1" max="1" width="1.7109375" style="0" customWidth="1"/>
    <col min="2" max="3" width="9.7109375" style="0" customWidth="1"/>
    <col min="4" max="4" width="26.28125" style="0" customWidth="1"/>
    <col min="5" max="5" width="15.7109375" style="0" customWidth="1"/>
    <col min="6" max="7" width="9.7109375" style="0" customWidth="1"/>
    <col min="8" max="8" width="26.28125" style="0" customWidth="1"/>
    <col min="9" max="9" width="15.7109375" style="0" customWidth="1"/>
  </cols>
  <sheetData/>
  <printOptions/>
  <pageMargins left="0.75" right="0.75" top="0.55" bottom="0.56" header="0.32" footer="0.5"/>
  <pageSetup horizontalDpi="300" verticalDpi="3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23"/>
  <dimension ref="A1:A1"/>
  <sheetViews>
    <sheetView showGridLines="0" zoomScale="75" zoomScaleNormal="75" workbookViewId="0" topLeftCell="A1">
      <selection activeCell="B1" sqref="B1:I13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9.57421875" style="0" customWidth="1"/>
    <col min="4" max="4" width="26.57421875" style="0" customWidth="1"/>
    <col min="5" max="5" width="15.7109375" style="0" customWidth="1"/>
    <col min="6" max="6" width="9.7109375" style="0" customWidth="1"/>
    <col min="7" max="7" width="9.57421875" style="0" customWidth="1"/>
    <col min="8" max="8" width="26.57421875" style="0" customWidth="1"/>
    <col min="9" max="9" width="15.7109375" style="0" customWidth="1"/>
  </cols>
  <sheetData/>
  <printOptions/>
  <pageMargins left="0.75" right="0.75" top="0.55" bottom="0.56" header="0.32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24"/>
  <dimension ref="A1:A1"/>
  <sheetViews>
    <sheetView showGridLines="0" zoomScale="75" zoomScaleNormal="75" workbookViewId="0" topLeftCell="A1">
      <selection activeCell="B1" sqref="B1:I1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9.57421875" style="0" customWidth="1"/>
    <col min="4" max="4" width="26.57421875" style="0" customWidth="1"/>
    <col min="5" max="5" width="15.7109375" style="0" customWidth="1"/>
    <col min="6" max="6" width="9.7109375" style="0" customWidth="1"/>
    <col min="7" max="7" width="9.57421875" style="0" customWidth="1"/>
    <col min="8" max="8" width="26.57421875" style="0" customWidth="1"/>
    <col min="9" max="9" width="15.7109375" style="0" customWidth="1"/>
  </cols>
  <sheetData/>
  <printOptions/>
  <pageMargins left="0.75" right="0.75" top="0.55" bottom="0.56" header="0.32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/>
  <dimension ref="A2:G106"/>
  <sheetViews>
    <sheetView showGridLines="0" view="pageBreakPreview" zoomScale="75" zoomScaleNormal="75" zoomScaleSheetLayoutView="75" workbookViewId="0" topLeftCell="A1">
      <selection activeCell="D4" sqref="D4"/>
    </sheetView>
  </sheetViews>
  <sheetFormatPr defaultColWidth="9.140625" defaultRowHeight="12.75"/>
  <cols>
    <col min="1" max="2" width="8.140625" style="0" customWidth="1"/>
    <col min="3" max="3" width="8.421875" style="0" customWidth="1"/>
    <col min="4" max="4" width="35.421875" style="0" customWidth="1"/>
    <col min="5" max="5" width="11.421875" style="0" customWidth="1"/>
    <col min="6" max="6" width="11.57421875" style="0" customWidth="1"/>
    <col min="7" max="7" width="9.421875" style="0" customWidth="1"/>
  </cols>
  <sheetData>
    <row r="2" spans="1:5" ht="73.5" customHeight="1">
      <c r="A2" s="2"/>
      <c r="B2" s="2"/>
      <c r="C2" s="2"/>
      <c r="D2" s="40"/>
      <c r="E2" s="48" t="s">
        <v>174</v>
      </c>
    </row>
    <row r="3" spans="1:6" ht="73.5" customHeight="1">
      <c r="A3" s="2"/>
      <c r="B3" s="2"/>
      <c r="C3" s="2"/>
      <c r="D3" s="106" t="s">
        <v>202</v>
      </c>
      <c r="E3" s="107"/>
      <c r="F3" s="107"/>
    </row>
    <row r="4" spans="1:7" ht="13.5" customHeight="1" thickBot="1">
      <c r="A4" s="18" t="s">
        <v>16</v>
      </c>
      <c r="B4" s="18"/>
      <c r="C4" s="18"/>
      <c r="D4" s="18" t="s">
        <v>175</v>
      </c>
      <c r="E4" s="18"/>
      <c r="F4" s="29"/>
      <c r="G4" s="47"/>
    </row>
    <row r="5" spans="1:7" ht="51.75" thickBot="1">
      <c r="A5" s="6" t="s">
        <v>0</v>
      </c>
      <c r="B5" s="6" t="s">
        <v>2</v>
      </c>
      <c r="C5" s="6" t="s">
        <v>3</v>
      </c>
      <c r="D5" s="7" t="s">
        <v>176</v>
      </c>
      <c r="E5" s="43" t="s">
        <v>146</v>
      </c>
      <c r="F5" s="49" t="s">
        <v>147</v>
      </c>
      <c r="G5" s="50" t="s">
        <v>148</v>
      </c>
    </row>
    <row r="6" spans="1:7" ht="13.5" thickBot="1">
      <c r="A6" s="14">
        <v>1</v>
      </c>
      <c r="B6" s="14">
        <v>2</v>
      </c>
      <c r="C6" s="14">
        <v>3</v>
      </c>
      <c r="D6" s="14" t="s">
        <v>177</v>
      </c>
      <c r="E6" s="44">
        <v>5</v>
      </c>
      <c r="F6" s="27"/>
      <c r="G6" s="51"/>
    </row>
    <row r="7" spans="1:7" ht="25.5">
      <c r="A7" s="20">
        <v>400</v>
      </c>
      <c r="B7" s="21"/>
      <c r="C7" s="24"/>
      <c r="D7" s="19" t="s">
        <v>155</v>
      </c>
      <c r="E7" s="45">
        <f>SUM(E8+E10+E12)</f>
        <v>26300</v>
      </c>
      <c r="F7" s="45">
        <f>SUM(F8+F10+F12)</f>
        <v>24921</v>
      </c>
      <c r="G7" s="51">
        <f>F7/E7*100</f>
        <v>94.75665399239543</v>
      </c>
    </row>
    <row r="8" spans="1:7" ht="12.75">
      <c r="A8" s="20"/>
      <c r="B8" s="21">
        <v>40001</v>
      </c>
      <c r="C8" s="24"/>
      <c r="D8" s="19" t="s">
        <v>156</v>
      </c>
      <c r="E8" s="45">
        <f>SUM(E9)</f>
        <v>11000</v>
      </c>
      <c r="F8" s="45">
        <f>SUM(F9)</f>
        <v>11462</v>
      </c>
      <c r="G8" s="51">
        <f aca="true" t="shared" si="0" ref="G8:G61">F8/E8*100</f>
        <v>104.2</v>
      </c>
    </row>
    <row r="9" spans="1:7" ht="12.75">
      <c r="A9" s="20"/>
      <c r="B9" s="21"/>
      <c r="C9" s="24" t="s">
        <v>118</v>
      </c>
      <c r="D9" s="19" t="s">
        <v>37</v>
      </c>
      <c r="E9" s="45">
        <v>11000</v>
      </c>
      <c r="F9" s="27">
        <v>11462</v>
      </c>
      <c r="G9" s="51">
        <f t="shared" si="0"/>
        <v>104.2</v>
      </c>
    </row>
    <row r="10" spans="1:7" ht="12.75">
      <c r="A10" s="20"/>
      <c r="B10" s="21">
        <v>40003</v>
      </c>
      <c r="C10" s="24"/>
      <c r="D10" s="19" t="s">
        <v>157</v>
      </c>
      <c r="E10" s="45">
        <f>SUM(E11)</f>
        <v>15000</v>
      </c>
      <c r="F10" s="45">
        <f>SUM(F11)</f>
        <v>13173</v>
      </c>
      <c r="G10" s="51">
        <f t="shared" si="0"/>
        <v>87.82</v>
      </c>
    </row>
    <row r="11" spans="1:7" ht="12.75">
      <c r="A11" s="20"/>
      <c r="B11" s="21"/>
      <c r="C11" s="24" t="s">
        <v>118</v>
      </c>
      <c r="D11" s="19" t="s">
        <v>37</v>
      </c>
      <c r="E11" s="45">
        <v>15000</v>
      </c>
      <c r="F11" s="27">
        <v>13173</v>
      </c>
      <c r="G11" s="51">
        <f t="shared" si="0"/>
        <v>87.82</v>
      </c>
    </row>
    <row r="12" spans="1:7" ht="12.75">
      <c r="A12" s="20"/>
      <c r="B12" s="21">
        <v>40095</v>
      </c>
      <c r="C12" s="24"/>
      <c r="D12" s="19" t="s">
        <v>73</v>
      </c>
      <c r="E12" s="45">
        <f>SUM(E13)</f>
        <v>300</v>
      </c>
      <c r="F12" s="45">
        <f>SUM(F13)</f>
        <v>286</v>
      </c>
      <c r="G12" s="51">
        <f>F12/E12*100</f>
        <v>95.33333333333334</v>
      </c>
    </row>
    <row r="13" spans="1:7" ht="12.75">
      <c r="A13" s="20"/>
      <c r="B13" s="21"/>
      <c r="C13" s="24" t="s">
        <v>118</v>
      </c>
      <c r="D13" s="19" t="s">
        <v>37</v>
      </c>
      <c r="E13" s="45">
        <v>300</v>
      </c>
      <c r="F13" s="27">
        <v>286</v>
      </c>
      <c r="G13" s="51">
        <f>F13/E13*100</f>
        <v>95.33333333333334</v>
      </c>
    </row>
    <row r="14" spans="1:7" ht="12.75">
      <c r="A14" s="20">
        <v>600</v>
      </c>
      <c r="B14" s="21"/>
      <c r="C14" s="24"/>
      <c r="D14" s="19" t="s">
        <v>19</v>
      </c>
      <c r="E14" s="45">
        <f>SUM(E15+E17)</f>
        <v>613248</v>
      </c>
      <c r="F14" s="45">
        <f>SUM(F15+F17)</f>
        <v>339816</v>
      </c>
      <c r="G14" s="51">
        <f t="shared" si="0"/>
        <v>55.412492172824045</v>
      </c>
    </row>
    <row r="15" spans="1:7" ht="12.75">
      <c r="A15" s="20"/>
      <c r="B15" s="21">
        <v>60004</v>
      </c>
      <c r="C15" s="24"/>
      <c r="D15" s="19" t="s">
        <v>20</v>
      </c>
      <c r="E15" s="45">
        <f>SUM(E16)</f>
        <v>350000</v>
      </c>
      <c r="F15" s="45">
        <f>SUM(F16)</f>
        <v>339816</v>
      </c>
      <c r="G15" s="51">
        <f t="shared" si="0"/>
        <v>97.09028571428571</v>
      </c>
    </row>
    <row r="16" spans="1:7" ht="12.75">
      <c r="A16" s="20"/>
      <c r="B16" s="21"/>
      <c r="C16" s="24" t="s">
        <v>111</v>
      </c>
      <c r="D16" s="19" t="s">
        <v>21</v>
      </c>
      <c r="E16" s="45">
        <v>350000</v>
      </c>
      <c r="F16" s="27">
        <v>339816</v>
      </c>
      <c r="G16" s="51">
        <f t="shared" si="0"/>
        <v>97.09028571428571</v>
      </c>
    </row>
    <row r="17" spans="1:7" ht="12.75">
      <c r="A17" s="20"/>
      <c r="B17" s="21">
        <v>60016</v>
      </c>
      <c r="C17" s="24"/>
      <c r="D17" s="19" t="s">
        <v>72</v>
      </c>
      <c r="E17" s="45">
        <f>SUM(E18)</f>
        <v>263248</v>
      </c>
      <c r="F17" s="45">
        <f>SUM(F18)</f>
        <v>0</v>
      </c>
      <c r="G17" s="51">
        <f>F17/E17*100</f>
        <v>0</v>
      </c>
    </row>
    <row r="18" spans="1:7" ht="63.75">
      <c r="A18" s="20"/>
      <c r="B18" s="21"/>
      <c r="C18" s="24" t="s">
        <v>149</v>
      </c>
      <c r="D18" s="19" t="s">
        <v>24</v>
      </c>
      <c r="E18" s="45">
        <v>263248</v>
      </c>
      <c r="F18" s="27">
        <v>0</v>
      </c>
      <c r="G18" s="51">
        <f>F18/E18*100</f>
        <v>0</v>
      </c>
    </row>
    <row r="19" spans="1:7" ht="12.75">
      <c r="A19" s="20">
        <v>630</v>
      </c>
      <c r="B19" s="21"/>
      <c r="C19" s="24"/>
      <c r="D19" s="19" t="s">
        <v>22</v>
      </c>
      <c r="E19" s="45">
        <f>SUM(E20+E22)</f>
        <v>25000</v>
      </c>
      <c r="F19" s="45">
        <f>SUM(F20+F22)</f>
        <v>13215</v>
      </c>
      <c r="G19" s="51">
        <f t="shared" si="0"/>
        <v>52.86</v>
      </c>
    </row>
    <row r="20" spans="1:7" ht="25.5">
      <c r="A20" s="20"/>
      <c r="B20" s="21">
        <v>63003</v>
      </c>
      <c r="C20" s="24"/>
      <c r="D20" s="19" t="s">
        <v>23</v>
      </c>
      <c r="E20" s="45">
        <f>SUM(E21)</f>
        <v>20000</v>
      </c>
      <c r="F20" s="45">
        <f>SUM(F21)</f>
        <v>0</v>
      </c>
      <c r="G20" s="51">
        <f t="shared" si="0"/>
        <v>0</v>
      </c>
    </row>
    <row r="21" spans="1:7" ht="63.75">
      <c r="A21" s="20"/>
      <c r="B21" s="21"/>
      <c r="C21" s="24">
        <v>2700</v>
      </c>
      <c r="D21" s="19" t="s">
        <v>24</v>
      </c>
      <c r="E21" s="45">
        <v>20000</v>
      </c>
      <c r="F21" s="27">
        <v>0</v>
      </c>
      <c r="G21" s="51">
        <f t="shared" si="0"/>
        <v>0</v>
      </c>
    </row>
    <row r="22" spans="1:7" ht="12.75">
      <c r="A22" s="20"/>
      <c r="B22" s="21">
        <v>63095</v>
      </c>
      <c r="C22" s="24"/>
      <c r="D22" s="19" t="s">
        <v>73</v>
      </c>
      <c r="E22" s="45">
        <f>SUM(E23)</f>
        <v>5000</v>
      </c>
      <c r="F22" s="45">
        <f>SUM(F23)</f>
        <v>13215</v>
      </c>
      <c r="G22" s="51">
        <f>F22/E22*100</f>
        <v>264.29999999999995</v>
      </c>
    </row>
    <row r="23" spans="1:7" ht="12.75">
      <c r="A23" s="20"/>
      <c r="B23" s="21"/>
      <c r="C23" s="24" t="s">
        <v>134</v>
      </c>
      <c r="D23" s="19" t="s">
        <v>69</v>
      </c>
      <c r="E23" s="45">
        <v>5000</v>
      </c>
      <c r="F23" s="27">
        <v>13215</v>
      </c>
      <c r="G23" s="51">
        <f>F23/E23*100</f>
        <v>264.29999999999995</v>
      </c>
    </row>
    <row r="24" spans="1:7" ht="12.75">
      <c r="A24" s="20">
        <v>700</v>
      </c>
      <c r="B24" s="21"/>
      <c r="C24" s="24"/>
      <c r="D24" s="19" t="s">
        <v>25</v>
      </c>
      <c r="E24" s="45">
        <f>SUM(E25)</f>
        <v>9633000</v>
      </c>
      <c r="F24" s="45">
        <f>SUM(F25)</f>
        <v>9644605</v>
      </c>
      <c r="G24" s="51">
        <f t="shared" si="0"/>
        <v>100.12047129658465</v>
      </c>
    </row>
    <row r="25" spans="1:7" ht="25.5">
      <c r="A25" s="20"/>
      <c r="B25" s="21">
        <v>70005</v>
      </c>
      <c r="C25" s="24"/>
      <c r="D25" s="19" t="s">
        <v>26</v>
      </c>
      <c r="E25" s="45">
        <f>SUM(E26:E32)</f>
        <v>9633000</v>
      </c>
      <c r="F25" s="45">
        <f>SUM(F26:F32)</f>
        <v>9644605</v>
      </c>
      <c r="G25" s="51">
        <f t="shared" si="0"/>
        <v>100.12047129658465</v>
      </c>
    </row>
    <row r="26" spans="1:7" ht="25.5">
      <c r="A26" s="20"/>
      <c r="B26" s="21"/>
      <c r="C26" s="24" t="s">
        <v>112</v>
      </c>
      <c r="D26" s="19" t="s">
        <v>27</v>
      </c>
      <c r="E26" s="45">
        <v>340000</v>
      </c>
      <c r="F26" s="27">
        <v>219163</v>
      </c>
      <c r="G26" s="51">
        <f t="shared" si="0"/>
        <v>64.45970588235294</v>
      </c>
    </row>
    <row r="27" spans="1:7" ht="51">
      <c r="A27" s="20"/>
      <c r="B27" s="21"/>
      <c r="C27" s="24" t="s">
        <v>113</v>
      </c>
      <c r="D27" s="19" t="s">
        <v>28</v>
      </c>
      <c r="E27" s="45">
        <v>890000</v>
      </c>
      <c r="F27" s="27">
        <v>869608</v>
      </c>
      <c r="G27" s="51">
        <f t="shared" si="0"/>
        <v>97.70876404494382</v>
      </c>
    </row>
    <row r="28" spans="1:7" ht="12.75">
      <c r="A28" s="20"/>
      <c r="B28" s="21"/>
      <c r="C28" s="24" t="s">
        <v>118</v>
      </c>
      <c r="D28" s="19" t="s">
        <v>37</v>
      </c>
      <c r="E28" s="45">
        <v>3000</v>
      </c>
      <c r="F28" s="27">
        <v>2446</v>
      </c>
      <c r="G28" s="51">
        <f t="shared" si="0"/>
        <v>81.53333333333333</v>
      </c>
    </row>
    <row r="29" spans="1:7" ht="89.25">
      <c r="A29" s="20"/>
      <c r="B29" s="21"/>
      <c r="C29" s="24" t="s">
        <v>114</v>
      </c>
      <c r="D29" s="19" t="s">
        <v>29</v>
      </c>
      <c r="E29" s="45">
        <v>1150000</v>
      </c>
      <c r="F29" s="27">
        <v>1156371</v>
      </c>
      <c r="G29" s="51">
        <f t="shared" si="0"/>
        <v>100.55400000000002</v>
      </c>
    </row>
    <row r="30" spans="1:7" ht="51">
      <c r="A30" s="20"/>
      <c r="B30" s="21"/>
      <c r="C30" s="24" t="s">
        <v>150</v>
      </c>
      <c r="D30" s="19" t="s">
        <v>158</v>
      </c>
      <c r="E30" s="45">
        <v>230000</v>
      </c>
      <c r="F30" s="27">
        <v>216685</v>
      </c>
      <c r="G30" s="51">
        <f t="shared" si="0"/>
        <v>94.2108695652174</v>
      </c>
    </row>
    <row r="31" spans="1:7" ht="25.5">
      <c r="A31" s="15"/>
      <c r="B31" s="16"/>
      <c r="C31" s="24" t="s">
        <v>115</v>
      </c>
      <c r="D31" s="19" t="s">
        <v>30</v>
      </c>
      <c r="E31" s="27">
        <v>7000000</v>
      </c>
      <c r="F31" s="27">
        <v>7180332</v>
      </c>
      <c r="G31" s="51">
        <f t="shared" si="0"/>
        <v>102.57617142857143</v>
      </c>
    </row>
    <row r="32" spans="1:7" ht="12.75">
      <c r="A32" s="15"/>
      <c r="B32" s="16"/>
      <c r="C32" s="24" t="s">
        <v>116</v>
      </c>
      <c r="D32" s="19" t="s">
        <v>31</v>
      </c>
      <c r="E32" s="27">
        <v>20000</v>
      </c>
      <c r="F32" s="27">
        <v>0</v>
      </c>
      <c r="G32" s="51">
        <f t="shared" si="0"/>
        <v>0</v>
      </c>
    </row>
    <row r="33" spans="1:7" ht="12.75">
      <c r="A33" s="15">
        <v>750</v>
      </c>
      <c r="B33" s="16"/>
      <c r="C33" s="24"/>
      <c r="D33" s="19" t="s">
        <v>32</v>
      </c>
      <c r="E33" s="27">
        <f>SUM(E34)</f>
        <v>67000</v>
      </c>
      <c r="F33" s="27">
        <f>SUM(F34)</f>
        <v>102123</v>
      </c>
      <c r="G33" s="51">
        <f t="shared" si="0"/>
        <v>152.4223880597015</v>
      </c>
    </row>
    <row r="34" spans="1:7" ht="12.75">
      <c r="A34" s="15"/>
      <c r="B34" s="16">
        <v>75023</v>
      </c>
      <c r="C34" s="24"/>
      <c r="D34" s="17" t="s">
        <v>35</v>
      </c>
      <c r="E34" s="27">
        <f>SUM(E35:E37)</f>
        <v>67000</v>
      </c>
      <c r="F34" s="27">
        <f>SUM(F35:F37)</f>
        <v>102123</v>
      </c>
      <c r="G34" s="51">
        <f t="shared" si="0"/>
        <v>152.4223880597015</v>
      </c>
    </row>
    <row r="35" spans="1:7" ht="25.5">
      <c r="A35" s="15"/>
      <c r="B35" s="16"/>
      <c r="C35" s="24" t="s">
        <v>117</v>
      </c>
      <c r="D35" s="19" t="s">
        <v>36</v>
      </c>
      <c r="E35" s="27">
        <v>6000</v>
      </c>
      <c r="F35" s="27">
        <v>5749</v>
      </c>
      <c r="G35" s="51">
        <f t="shared" si="0"/>
        <v>95.81666666666668</v>
      </c>
    </row>
    <row r="36" spans="1:7" ht="12.75">
      <c r="A36" s="15"/>
      <c r="B36" s="16"/>
      <c r="C36" s="24" t="s">
        <v>116</v>
      </c>
      <c r="D36" s="19" t="s">
        <v>31</v>
      </c>
      <c r="E36" s="27">
        <v>0</v>
      </c>
      <c r="F36" s="27">
        <v>16</v>
      </c>
      <c r="G36" s="51"/>
    </row>
    <row r="37" spans="1:7" ht="12.75">
      <c r="A37" s="15"/>
      <c r="B37" s="16"/>
      <c r="C37" s="24" t="s">
        <v>134</v>
      </c>
      <c r="D37" s="19" t="s">
        <v>69</v>
      </c>
      <c r="E37" s="27">
        <v>61000</v>
      </c>
      <c r="F37" s="27">
        <v>96358</v>
      </c>
      <c r="G37" s="51">
        <f t="shared" si="0"/>
        <v>157.9639344262295</v>
      </c>
    </row>
    <row r="38" spans="1:7" ht="25.5">
      <c r="A38" s="15">
        <v>754</v>
      </c>
      <c r="B38" s="16"/>
      <c r="C38" s="24"/>
      <c r="D38" s="19" t="s">
        <v>76</v>
      </c>
      <c r="E38" s="27">
        <f>SUM(E39)</f>
        <v>10000</v>
      </c>
      <c r="F38" s="27">
        <f>SUM(F39)</f>
        <v>10000</v>
      </c>
      <c r="G38" s="51">
        <f>F38/E38*100</f>
        <v>100</v>
      </c>
    </row>
    <row r="39" spans="1:7" ht="12.75">
      <c r="A39" s="15"/>
      <c r="B39" s="16">
        <v>75412</v>
      </c>
      <c r="C39" s="24"/>
      <c r="D39" s="19" t="s">
        <v>79</v>
      </c>
      <c r="E39" s="27">
        <f>SUM(E40)</f>
        <v>10000</v>
      </c>
      <c r="F39" s="27">
        <f>SUM(F40)</f>
        <v>10000</v>
      </c>
      <c r="G39" s="51">
        <f>F39/E39*100</f>
        <v>100</v>
      </c>
    </row>
    <row r="40" spans="1:7" ht="25.5">
      <c r="A40" s="15"/>
      <c r="B40" s="16"/>
      <c r="C40" s="24" t="s">
        <v>140</v>
      </c>
      <c r="D40" s="19" t="s">
        <v>161</v>
      </c>
      <c r="E40" s="27">
        <v>10000</v>
      </c>
      <c r="F40" s="27">
        <v>10000</v>
      </c>
      <c r="G40" s="51">
        <f>F40/E40*100</f>
        <v>100</v>
      </c>
    </row>
    <row r="41" spans="1:7" ht="51">
      <c r="A41" s="15">
        <v>756</v>
      </c>
      <c r="B41" s="16"/>
      <c r="C41" s="24"/>
      <c r="D41" s="19" t="s">
        <v>145</v>
      </c>
      <c r="E41" s="27">
        <f>SUM(E42+E45+E56+E59+E62)</f>
        <v>10566592</v>
      </c>
      <c r="F41" s="27">
        <f>SUM(F42+F45+F56+F59+F62)</f>
        <v>10130547</v>
      </c>
      <c r="G41" s="51">
        <f t="shared" si="0"/>
        <v>95.87336200735298</v>
      </c>
    </row>
    <row r="42" spans="1:7" ht="25.5">
      <c r="A42" s="15"/>
      <c r="B42" s="16">
        <v>75601</v>
      </c>
      <c r="C42" s="24"/>
      <c r="D42" s="19" t="s">
        <v>38</v>
      </c>
      <c r="E42" s="27">
        <f>SUM(E43:E44)</f>
        <v>201000</v>
      </c>
      <c r="F42" s="27">
        <f>SUM(F43:F44)</f>
        <v>131091</v>
      </c>
      <c r="G42" s="51">
        <f t="shared" si="0"/>
        <v>65.21940298507462</v>
      </c>
    </row>
    <row r="43" spans="1:7" ht="38.25">
      <c r="A43" s="15"/>
      <c r="B43" s="16"/>
      <c r="C43" s="24" t="s">
        <v>119</v>
      </c>
      <c r="D43" s="19" t="s">
        <v>39</v>
      </c>
      <c r="E43" s="27">
        <v>200000</v>
      </c>
      <c r="F43" s="27">
        <v>130463</v>
      </c>
      <c r="G43" s="51">
        <f t="shared" si="0"/>
        <v>65.2315</v>
      </c>
    </row>
    <row r="44" spans="1:7" ht="25.5">
      <c r="A44" s="15"/>
      <c r="B44" s="16"/>
      <c r="C44" s="24" t="s">
        <v>120</v>
      </c>
      <c r="D44" s="19" t="s">
        <v>40</v>
      </c>
      <c r="E44" s="27">
        <v>1000</v>
      </c>
      <c r="F44" s="27">
        <v>628</v>
      </c>
      <c r="G44" s="51">
        <f t="shared" si="0"/>
        <v>62.8</v>
      </c>
    </row>
    <row r="45" spans="1:7" ht="63.75">
      <c r="A45" s="15"/>
      <c r="B45" s="16">
        <v>75615</v>
      </c>
      <c r="C45" s="24"/>
      <c r="D45" s="19" t="s">
        <v>41</v>
      </c>
      <c r="E45" s="27">
        <f>SUM(E46:E55)</f>
        <v>9064000</v>
      </c>
      <c r="F45" s="27">
        <f>SUM(F46:F55)</f>
        <v>8715251</v>
      </c>
      <c r="G45" s="51">
        <f t="shared" si="0"/>
        <v>96.1523720211827</v>
      </c>
    </row>
    <row r="46" spans="1:7" ht="12.75">
      <c r="A46" s="15"/>
      <c r="B46" s="16"/>
      <c r="C46" s="24" t="s">
        <v>121</v>
      </c>
      <c r="D46" s="17" t="s">
        <v>42</v>
      </c>
      <c r="E46" s="27">
        <v>6800000</v>
      </c>
      <c r="F46" s="27">
        <v>6414434</v>
      </c>
      <c r="G46" s="51">
        <f t="shared" si="0"/>
        <v>94.32991176470588</v>
      </c>
    </row>
    <row r="47" spans="1:7" ht="12.75">
      <c r="A47" s="15"/>
      <c r="B47" s="16"/>
      <c r="C47" s="24" t="s">
        <v>122</v>
      </c>
      <c r="D47" s="17" t="s">
        <v>43</v>
      </c>
      <c r="E47" s="27">
        <v>80000</v>
      </c>
      <c r="F47" s="27">
        <v>68099</v>
      </c>
      <c r="G47" s="51">
        <f t="shared" si="0"/>
        <v>85.12375</v>
      </c>
    </row>
    <row r="48" spans="1:7" ht="12.75">
      <c r="A48" s="15"/>
      <c r="B48" s="16"/>
      <c r="C48" s="24" t="s">
        <v>123</v>
      </c>
      <c r="D48" s="17" t="s">
        <v>44</v>
      </c>
      <c r="E48" s="27">
        <v>13000</v>
      </c>
      <c r="F48" s="27">
        <v>12866</v>
      </c>
      <c r="G48" s="51">
        <f t="shared" si="0"/>
        <v>98.96923076923076</v>
      </c>
    </row>
    <row r="49" spans="1:7" ht="12.75">
      <c r="A49" s="15"/>
      <c r="B49" s="16"/>
      <c r="C49" s="24" t="s">
        <v>124</v>
      </c>
      <c r="D49" s="17" t="s">
        <v>45</v>
      </c>
      <c r="E49" s="27">
        <v>55000</v>
      </c>
      <c r="F49" s="27">
        <v>78296</v>
      </c>
      <c r="G49" s="51">
        <f t="shared" si="0"/>
        <v>142.35636363636362</v>
      </c>
    </row>
    <row r="50" spans="1:7" ht="12.75">
      <c r="A50" s="15"/>
      <c r="B50" s="16"/>
      <c r="C50" s="24" t="s">
        <v>125</v>
      </c>
      <c r="D50" s="17" t="s">
        <v>46</v>
      </c>
      <c r="E50" s="27">
        <v>70000</v>
      </c>
      <c r="F50" s="27">
        <v>96413</v>
      </c>
      <c r="G50" s="51">
        <f t="shared" si="0"/>
        <v>137.73285714285714</v>
      </c>
    </row>
    <row r="51" spans="1:7" ht="12.75">
      <c r="A51" s="15"/>
      <c r="B51" s="16"/>
      <c r="C51" s="24" t="s">
        <v>126</v>
      </c>
      <c r="D51" s="17" t="s">
        <v>47</v>
      </c>
      <c r="E51" s="27">
        <v>1000</v>
      </c>
      <c r="F51" s="27">
        <v>770</v>
      </c>
      <c r="G51" s="51">
        <f t="shared" si="0"/>
        <v>77</v>
      </c>
    </row>
    <row r="52" spans="1:7" ht="12.75">
      <c r="A52" s="15"/>
      <c r="B52" s="16"/>
      <c r="C52" s="24" t="s">
        <v>127</v>
      </c>
      <c r="D52" s="17" t="s">
        <v>48</v>
      </c>
      <c r="E52" s="27">
        <v>550000</v>
      </c>
      <c r="F52" s="27">
        <v>521393</v>
      </c>
      <c r="G52" s="51">
        <f t="shared" si="0"/>
        <v>94.79872727272726</v>
      </c>
    </row>
    <row r="53" spans="1:7" ht="12.75">
      <c r="A53" s="15"/>
      <c r="B53" s="16"/>
      <c r="C53" s="24" t="s">
        <v>128</v>
      </c>
      <c r="D53" s="17" t="s">
        <v>49</v>
      </c>
      <c r="E53" s="27">
        <v>900000</v>
      </c>
      <c r="F53" s="27">
        <v>831974</v>
      </c>
      <c r="G53" s="51">
        <f t="shared" si="0"/>
        <v>92.44155555555555</v>
      </c>
    </row>
    <row r="54" spans="1:7" ht="12.75">
      <c r="A54" s="15"/>
      <c r="B54" s="16"/>
      <c r="C54" s="24" t="s">
        <v>130</v>
      </c>
      <c r="D54" s="17" t="s">
        <v>50</v>
      </c>
      <c r="E54" s="27">
        <v>415000</v>
      </c>
      <c r="F54" s="27">
        <v>510860</v>
      </c>
      <c r="G54" s="51">
        <f t="shared" si="0"/>
        <v>123.09879518072289</v>
      </c>
    </row>
    <row r="55" spans="1:7" ht="25.5">
      <c r="A55" s="15"/>
      <c r="B55" s="16"/>
      <c r="C55" s="24" t="s">
        <v>120</v>
      </c>
      <c r="D55" s="19" t="s">
        <v>40</v>
      </c>
      <c r="E55" s="27">
        <v>180000</v>
      </c>
      <c r="F55" s="27">
        <v>180146</v>
      </c>
      <c r="G55" s="51">
        <f t="shared" si="0"/>
        <v>100.08111111111111</v>
      </c>
    </row>
    <row r="56" spans="1:7" ht="38.25">
      <c r="A56" s="15"/>
      <c r="B56" s="16">
        <v>75618</v>
      </c>
      <c r="C56" s="24"/>
      <c r="D56" s="19" t="s">
        <v>51</v>
      </c>
      <c r="E56" s="27">
        <f>SUM(E57:E58)</f>
        <v>475000</v>
      </c>
      <c r="F56" s="27">
        <f>SUM(F57:F58)</f>
        <v>471220</v>
      </c>
      <c r="G56" s="51">
        <f t="shared" si="0"/>
        <v>99.20421052631579</v>
      </c>
    </row>
    <row r="57" spans="1:7" ht="12.75">
      <c r="A57" s="15"/>
      <c r="B57" s="16"/>
      <c r="C57" s="24" t="s">
        <v>131</v>
      </c>
      <c r="D57" s="17" t="s">
        <v>52</v>
      </c>
      <c r="E57" s="27">
        <v>65000</v>
      </c>
      <c r="F57" s="27">
        <v>61741</v>
      </c>
      <c r="G57" s="51">
        <f t="shared" si="0"/>
        <v>94.98615384615384</v>
      </c>
    </row>
    <row r="58" spans="1:7" ht="25.5">
      <c r="A58" s="15"/>
      <c r="B58" s="16"/>
      <c r="C58" s="24" t="s">
        <v>129</v>
      </c>
      <c r="D58" s="19" t="s">
        <v>17</v>
      </c>
      <c r="E58" s="27">
        <v>410000</v>
      </c>
      <c r="F58" s="27">
        <v>409479</v>
      </c>
      <c r="G58" s="51">
        <f t="shared" si="0"/>
        <v>99.8729268292683</v>
      </c>
    </row>
    <row r="59" spans="1:7" ht="25.5">
      <c r="A59" s="15"/>
      <c r="B59" s="16">
        <v>75621</v>
      </c>
      <c r="C59" s="24"/>
      <c r="D59" s="19" t="s">
        <v>53</v>
      </c>
      <c r="E59" s="27">
        <f>SUM(E60:E61)</f>
        <v>826592</v>
      </c>
      <c r="F59" s="27">
        <f>SUM(F60:F61)</f>
        <v>812979</v>
      </c>
      <c r="G59" s="51">
        <f t="shared" si="0"/>
        <v>98.35311737834385</v>
      </c>
    </row>
    <row r="60" spans="1:7" ht="12.75">
      <c r="A60" s="15"/>
      <c r="B60" s="16"/>
      <c r="C60" s="24" t="s">
        <v>132</v>
      </c>
      <c r="D60" s="17" t="s">
        <v>54</v>
      </c>
      <c r="E60" s="27">
        <v>806592</v>
      </c>
      <c r="F60" s="27">
        <v>787708</v>
      </c>
      <c r="G60" s="51">
        <f t="shared" si="0"/>
        <v>97.65879155756566</v>
      </c>
    </row>
    <row r="61" spans="1:7" ht="12.75">
      <c r="A61" s="15"/>
      <c r="B61" s="16"/>
      <c r="C61" s="24" t="s">
        <v>133</v>
      </c>
      <c r="D61" s="17" t="s">
        <v>55</v>
      </c>
      <c r="E61" s="27">
        <v>20000</v>
      </c>
      <c r="F61" s="27">
        <v>25271</v>
      </c>
      <c r="G61" s="51">
        <f t="shared" si="0"/>
        <v>126.35499999999999</v>
      </c>
    </row>
    <row r="62" spans="1:7" ht="25.5">
      <c r="A62" s="15"/>
      <c r="B62" s="16">
        <v>75647</v>
      </c>
      <c r="C62" s="24"/>
      <c r="D62" s="19" t="s">
        <v>83</v>
      </c>
      <c r="E62" s="27">
        <f>SUM(E63)</f>
        <v>0</v>
      </c>
      <c r="F62" s="27">
        <f>SUM(F63)</f>
        <v>6</v>
      </c>
      <c r="G62" s="51"/>
    </row>
    <row r="63" spans="1:7" ht="25.5">
      <c r="A63" s="15"/>
      <c r="B63" s="16"/>
      <c r="C63" s="24" t="s">
        <v>120</v>
      </c>
      <c r="D63" s="19" t="s">
        <v>40</v>
      </c>
      <c r="E63" s="27">
        <v>0</v>
      </c>
      <c r="F63" s="27">
        <v>6</v>
      </c>
      <c r="G63" s="51"/>
    </row>
    <row r="64" spans="1:7" ht="12.75">
      <c r="A64" s="15">
        <v>758</v>
      </c>
      <c r="B64" s="16"/>
      <c r="C64" s="24"/>
      <c r="D64" s="17" t="s">
        <v>56</v>
      </c>
      <c r="E64" s="27">
        <f>SUM(E65+E67+E69)</f>
        <v>1947302</v>
      </c>
      <c r="F64" s="27">
        <f>SUM(F65+F67+F69)</f>
        <v>1826537</v>
      </c>
      <c r="G64" s="51">
        <f aca="true" t="shared" si="1" ref="G64:G98">F64/E64*100</f>
        <v>93.79834252725053</v>
      </c>
    </row>
    <row r="65" spans="1:7" ht="25.5">
      <c r="A65" s="15"/>
      <c r="B65" s="16">
        <v>75801</v>
      </c>
      <c r="C65" s="24"/>
      <c r="D65" s="19" t="s">
        <v>57</v>
      </c>
      <c r="E65" s="27">
        <f>SUM(E66)</f>
        <v>1867688</v>
      </c>
      <c r="F65" s="27">
        <f>SUM(F66)</f>
        <v>1753175</v>
      </c>
      <c r="G65" s="51">
        <f t="shared" si="1"/>
        <v>93.86872968076038</v>
      </c>
    </row>
    <row r="66" spans="1:7" ht="12.75">
      <c r="A66" s="15"/>
      <c r="B66" s="16"/>
      <c r="C66" s="24">
        <v>2920</v>
      </c>
      <c r="D66" s="17" t="s">
        <v>58</v>
      </c>
      <c r="E66" s="27">
        <v>1867688</v>
      </c>
      <c r="F66" s="27">
        <v>1753175</v>
      </c>
      <c r="G66" s="51">
        <f t="shared" si="1"/>
        <v>93.86872968076038</v>
      </c>
    </row>
    <row r="67" spans="1:7" ht="25.5">
      <c r="A67" s="15"/>
      <c r="B67" s="16">
        <v>75805</v>
      </c>
      <c r="C67" s="24"/>
      <c r="D67" s="19" t="s">
        <v>162</v>
      </c>
      <c r="E67" s="27">
        <f>SUM(E68)</f>
        <v>4614</v>
      </c>
      <c r="F67" s="27">
        <f>SUM(F68)</f>
        <v>4614</v>
      </c>
      <c r="G67" s="51">
        <f>F67/E67*100</f>
        <v>100</v>
      </c>
    </row>
    <row r="68" spans="1:7" ht="12.75">
      <c r="A68" s="15"/>
      <c r="B68" s="16"/>
      <c r="C68" s="24">
        <v>2920</v>
      </c>
      <c r="D68" s="17" t="s">
        <v>58</v>
      </c>
      <c r="E68" s="27">
        <v>4614</v>
      </c>
      <c r="F68" s="27">
        <v>4614</v>
      </c>
      <c r="G68" s="51">
        <f>F68/E68*100</f>
        <v>100</v>
      </c>
    </row>
    <row r="69" spans="1:7" ht="12.75">
      <c r="A69" s="15"/>
      <c r="B69" s="16">
        <v>75814</v>
      </c>
      <c r="C69" s="24"/>
      <c r="D69" s="17" t="s">
        <v>163</v>
      </c>
      <c r="E69" s="27">
        <f>SUM(E70:E74)</f>
        <v>75000</v>
      </c>
      <c r="F69" s="27">
        <f>SUM(F70:F74)</f>
        <v>68748</v>
      </c>
      <c r="G69" s="51">
        <f>F69/E69*100</f>
        <v>91.664</v>
      </c>
    </row>
    <row r="70" spans="1:7" ht="38.25">
      <c r="A70" s="15"/>
      <c r="B70" s="16"/>
      <c r="C70" s="24" t="s">
        <v>119</v>
      </c>
      <c r="D70" s="19" t="s">
        <v>39</v>
      </c>
      <c r="E70" s="27">
        <v>0</v>
      </c>
      <c r="F70" s="27">
        <v>-994</v>
      </c>
      <c r="G70" s="51"/>
    </row>
    <row r="71" spans="1:7" ht="12.75">
      <c r="A71" s="15"/>
      <c r="B71" s="16"/>
      <c r="C71" s="24" t="s">
        <v>125</v>
      </c>
      <c r="D71" s="17" t="s">
        <v>46</v>
      </c>
      <c r="E71" s="27">
        <v>0</v>
      </c>
      <c r="F71" s="27">
        <v>-1337</v>
      </c>
      <c r="G71" s="51"/>
    </row>
    <row r="72" spans="1:7" ht="12.75">
      <c r="A72" s="15"/>
      <c r="B72" s="16"/>
      <c r="C72" s="24" t="s">
        <v>130</v>
      </c>
      <c r="D72" s="17" t="s">
        <v>50</v>
      </c>
      <c r="E72" s="27">
        <v>0</v>
      </c>
      <c r="F72" s="27">
        <v>-69</v>
      </c>
      <c r="G72" s="51"/>
    </row>
    <row r="73" spans="1:7" ht="25.5">
      <c r="A73" s="15"/>
      <c r="B73" s="16"/>
      <c r="C73" s="24" t="s">
        <v>120</v>
      </c>
      <c r="D73" s="19" t="s">
        <v>40</v>
      </c>
      <c r="E73" s="27">
        <v>0</v>
      </c>
      <c r="F73" s="27">
        <v>-98</v>
      </c>
      <c r="G73" s="51"/>
    </row>
    <row r="74" spans="1:7" ht="12.75">
      <c r="A74" s="15"/>
      <c r="B74" s="16"/>
      <c r="C74" s="24" t="s">
        <v>134</v>
      </c>
      <c r="D74" s="19" t="s">
        <v>69</v>
      </c>
      <c r="E74" s="27">
        <v>75000</v>
      </c>
      <c r="F74" s="27">
        <v>71246</v>
      </c>
      <c r="G74" s="51">
        <f>F74/E74*100</f>
        <v>94.99466666666667</v>
      </c>
    </row>
    <row r="75" spans="1:7" ht="12.75">
      <c r="A75" s="15">
        <v>801</v>
      </c>
      <c r="B75" s="16"/>
      <c r="C75" s="24"/>
      <c r="D75" s="17" t="s">
        <v>59</v>
      </c>
      <c r="E75" s="27">
        <f>SUM(E76+E80+E82)</f>
        <v>201712</v>
      </c>
      <c r="F75" s="27">
        <f>SUM(F76+F80+F82)</f>
        <v>190654</v>
      </c>
      <c r="G75" s="51">
        <f t="shared" si="1"/>
        <v>94.51792654874276</v>
      </c>
    </row>
    <row r="76" spans="1:7" ht="12.75">
      <c r="A76" s="15"/>
      <c r="B76" s="16">
        <v>80101</v>
      </c>
      <c r="C76" s="24"/>
      <c r="D76" s="17" t="s">
        <v>60</v>
      </c>
      <c r="E76" s="27">
        <f>SUM(E77:E79)</f>
        <v>200800</v>
      </c>
      <c r="F76" s="27">
        <f>SUM(F77:F79)</f>
        <v>189742</v>
      </c>
      <c r="G76" s="51">
        <f t="shared" si="1"/>
        <v>94.4930278884462</v>
      </c>
    </row>
    <row r="77" spans="1:7" ht="12.75">
      <c r="A77" s="15"/>
      <c r="B77" s="16"/>
      <c r="C77" s="24" t="s">
        <v>118</v>
      </c>
      <c r="D77" s="17" t="s">
        <v>37</v>
      </c>
      <c r="E77" s="27">
        <v>0</v>
      </c>
      <c r="F77" s="27">
        <v>10155</v>
      </c>
      <c r="G77" s="51"/>
    </row>
    <row r="78" spans="1:7" ht="89.25">
      <c r="A78" s="15"/>
      <c r="B78" s="16"/>
      <c r="C78" s="24" t="s">
        <v>114</v>
      </c>
      <c r="D78" s="19" t="s">
        <v>135</v>
      </c>
      <c r="E78" s="27">
        <v>200000</v>
      </c>
      <c r="F78" s="27">
        <v>178787</v>
      </c>
      <c r="G78" s="51">
        <f t="shared" si="1"/>
        <v>89.3935</v>
      </c>
    </row>
    <row r="79" spans="1:7" ht="38.25">
      <c r="A79" s="15"/>
      <c r="B79" s="16"/>
      <c r="C79" s="24" t="s">
        <v>151</v>
      </c>
      <c r="D79" s="19" t="s">
        <v>164</v>
      </c>
      <c r="E79" s="27">
        <v>800</v>
      </c>
      <c r="F79" s="27">
        <v>800</v>
      </c>
      <c r="G79" s="51">
        <f t="shared" si="1"/>
        <v>100</v>
      </c>
    </row>
    <row r="80" spans="1:7" ht="12.75">
      <c r="A80" s="15"/>
      <c r="B80" s="16">
        <v>80113</v>
      </c>
      <c r="C80" s="24"/>
      <c r="D80" s="17" t="s">
        <v>87</v>
      </c>
      <c r="E80" s="27">
        <f>SUM(E81)</f>
        <v>612</v>
      </c>
      <c r="F80" s="27">
        <f>SUM(F81)</f>
        <v>612</v>
      </c>
      <c r="G80" s="51">
        <f>F80/E80*100</f>
        <v>100</v>
      </c>
    </row>
    <row r="81" spans="1:7" ht="38.25">
      <c r="A81" s="15"/>
      <c r="B81" s="16"/>
      <c r="C81" s="24" t="s">
        <v>151</v>
      </c>
      <c r="D81" s="19" t="s">
        <v>164</v>
      </c>
      <c r="E81" s="27">
        <v>612</v>
      </c>
      <c r="F81" s="27">
        <v>612</v>
      </c>
      <c r="G81" s="51">
        <f>F81/E81*100</f>
        <v>100</v>
      </c>
    </row>
    <row r="82" spans="1:7" ht="12.75">
      <c r="A82" s="15"/>
      <c r="B82" s="16">
        <v>80195</v>
      </c>
      <c r="C82" s="24"/>
      <c r="D82" s="17" t="s">
        <v>165</v>
      </c>
      <c r="E82" s="27">
        <f>SUM(E83)</f>
        <v>300</v>
      </c>
      <c r="F82" s="27">
        <f>SUM(F83)</f>
        <v>300</v>
      </c>
      <c r="G82" s="51"/>
    </row>
    <row r="83" spans="1:7" ht="38.25">
      <c r="A83" s="15"/>
      <c r="B83" s="16"/>
      <c r="C83" s="24" t="s">
        <v>151</v>
      </c>
      <c r="D83" s="19" t="s">
        <v>164</v>
      </c>
      <c r="E83" s="27">
        <v>300</v>
      </c>
      <c r="F83" s="27">
        <v>300</v>
      </c>
      <c r="G83" s="51"/>
    </row>
    <row r="84" spans="1:7" ht="12.75">
      <c r="A84" s="15">
        <v>852</v>
      </c>
      <c r="B84" s="16"/>
      <c r="C84" s="24"/>
      <c r="D84" s="17" t="s">
        <v>61</v>
      </c>
      <c r="E84" s="27">
        <f>SUM(E85+E87+E89+E91)</f>
        <v>89451</v>
      </c>
      <c r="F84" s="27">
        <f>SUM(F85+F87+F89+F91)</f>
        <v>91129</v>
      </c>
      <c r="G84" s="51">
        <f t="shared" si="1"/>
        <v>101.87588735732412</v>
      </c>
    </row>
    <row r="85" spans="1:7" ht="25.5">
      <c r="A85" s="15"/>
      <c r="B85" s="16">
        <v>85214</v>
      </c>
      <c r="C85" s="24"/>
      <c r="D85" s="19" t="s">
        <v>91</v>
      </c>
      <c r="E85" s="27">
        <f>SUM(E86:E86)</f>
        <v>18600</v>
      </c>
      <c r="F85" s="27">
        <f>SUM(F86:F86)</f>
        <v>18600</v>
      </c>
      <c r="G85" s="51">
        <f t="shared" si="1"/>
        <v>100</v>
      </c>
    </row>
    <row r="86" spans="1:7" ht="38.25">
      <c r="A86" s="15"/>
      <c r="B86" s="16"/>
      <c r="C86" s="24" t="s">
        <v>151</v>
      </c>
      <c r="D86" s="19" t="s">
        <v>164</v>
      </c>
      <c r="E86" s="27">
        <v>18600</v>
      </c>
      <c r="F86" s="27">
        <v>18600</v>
      </c>
      <c r="G86" s="51">
        <f t="shared" si="1"/>
        <v>100</v>
      </c>
    </row>
    <row r="87" spans="1:7" ht="12.75">
      <c r="A87" s="15"/>
      <c r="B87" s="16">
        <v>85219</v>
      </c>
      <c r="C87" s="24"/>
      <c r="D87" s="19" t="s">
        <v>64</v>
      </c>
      <c r="E87" s="27">
        <f>SUM(E88:E88)</f>
        <v>58117</v>
      </c>
      <c r="F87" s="27">
        <f>SUM(F88:F88)</f>
        <v>58117</v>
      </c>
      <c r="G87" s="51">
        <f t="shared" si="1"/>
        <v>100</v>
      </c>
    </row>
    <row r="88" spans="1:7" ht="38.25">
      <c r="A88" s="15"/>
      <c r="B88" s="16"/>
      <c r="C88" s="24" t="s">
        <v>151</v>
      </c>
      <c r="D88" s="19" t="s">
        <v>164</v>
      </c>
      <c r="E88" s="27">
        <v>58117</v>
      </c>
      <c r="F88" s="27">
        <v>58117</v>
      </c>
      <c r="G88" s="51">
        <f t="shared" si="1"/>
        <v>100</v>
      </c>
    </row>
    <row r="89" spans="1:7" ht="25.5">
      <c r="A89" s="15"/>
      <c r="B89" s="16">
        <v>85228</v>
      </c>
      <c r="C89" s="24"/>
      <c r="D89" s="19" t="s">
        <v>65</v>
      </c>
      <c r="E89" s="27">
        <f>SUM(E90)</f>
        <v>6500</v>
      </c>
      <c r="F89" s="27">
        <f>SUM(F90)</f>
        <v>8178</v>
      </c>
      <c r="G89" s="51">
        <f t="shared" si="1"/>
        <v>125.81538461538462</v>
      </c>
    </row>
    <row r="90" spans="1:7" ht="12.75">
      <c r="A90" s="15"/>
      <c r="B90" s="16"/>
      <c r="C90" s="24" t="s">
        <v>111</v>
      </c>
      <c r="D90" s="19" t="s">
        <v>21</v>
      </c>
      <c r="E90" s="27">
        <v>6500</v>
      </c>
      <c r="F90" s="27">
        <v>8178</v>
      </c>
      <c r="G90" s="51">
        <f t="shared" si="1"/>
        <v>125.81538461538462</v>
      </c>
    </row>
    <row r="91" spans="1:7" ht="12.75">
      <c r="A91" s="15"/>
      <c r="B91" s="16">
        <v>85295</v>
      </c>
      <c r="C91" s="24"/>
      <c r="D91" s="19" t="s">
        <v>73</v>
      </c>
      <c r="E91" s="27">
        <f>SUM(E92)</f>
        <v>6234</v>
      </c>
      <c r="F91" s="27">
        <f>SUM(F92)</f>
        <v>6234</v>
      </c>
      <c r="G91" s="51">
        <f t="shared" si="1"/>
        <v>100</v>
      </c>
    </row>
    <row r="92" spans="1:7" ht="38.25">
      <c r="A92" s="15"/>
      <c r="B92" s="16"/>
      <c r="C92" s="24" t="s">
        <v>151</v>
      </c>
      <c r="D92" s="19" t="s">
        <v>164</v>
      </c>
      <c r="E92" s="27">
        <v>6234</v>
      </c>
      <c r="F92" s="27">
        <v>6234</v>
      </c>
      <c r="G92" s="51">
        <f t="shared" si="1"/>
        <v>100</v>
      </c>
    </row>
    <row r="93" spans="1:7" ht="12.75">
      <c r="A93" s="15">
        <v>854</v>
      </c>
      <c r="B93" s="16"/>
      <c r="C93" s="24"/>
      <c r="D93" s="19" t="s">
        <v>168</v>
      </c>
      <c r="E93" s="27">
        <f>SUM(E94)</f>
        <v>66277</v>
      </c>
      <c r="F93" s="27">
        <f>SUM(F94)</f>
        <v>66277</v>
      </c>
      <c r="G93" s="51">
        <f t="shared" si="1"/>
        <v>100</v>
      </c>
    </row>
    <row r="94" spans="1:7" ht="12.75">
      <c r="A94" s="15"/>
      <c r="B94" s="16">
        <v>85401</v>
      </c>
      <c r="C94" s="24"/>
      <c r="D94" s="19" t="s">
        <v>169</v>
      </c>
      <c r="E94" s="27">
        <f>SUM(E95:E96)</f>
        <v>66277</v>
      </c>
      <c r="F94" s="27">
        <f>SUM(F95:F96)</f>
        <v>66277</v>
      </c>
      <c r="G94" s="51">
        <f t="shared" si="1"/>
        <v>100</v>
      </c>
    </row>
    <row r="95" spans="1:7" ht="38.25">
      <c r="A95" s="15"/>
      <c r="B95" s="16"/>
      <c r="C95" s="24" t="s">
        <v>153</v>
      </c>
      <c r="D95" s="19" t="s">
        <v>164</v>
      </c>
      <c r="E95" s="27">
        <v>41464</v>
      </c>
      <c r="F95" s="27">
        <v>41464</v>
      </c>
      <c r="G95" s="51">
        <f t="shared" si="1"/>
        <v>100</v>
      </c>
    </row>
    <row r="96" spans="1:7" ht="51">
      <c r="A96" s="15"/>
      <c r="B96" s="16"/>
      <c r="C96" s="24" t="s">
        <v>154</v>
      </c>
      <c r="D96" s="19" t="s">
        <v>170</v>
      </c>
      <c r="E96" s="27">
        <v>24813</v>
      </c>
      <c r="F96" s="27">
        <v>24813</v>
      </c>
      <c r="G96" s="51">
        <f t="shared" si="1"/>
        <v>100</v>
      </c>
    </row>
    <row r="97" spans="1:7" ht="25.5">
      <c r="A97" s="15">
        <v>900</v>
      </c>
      <c r="B97" s="16"/>
      <c r="C97" s="24"/>
      <c r="D97" s="19" t="s">
        <v>66</v>
      </c>
      <c r="E97" s="27">
        <f>SUM(E98+E101)</f>
        <v>593000</v>
      </c>
      <c r="F97" s="27">
        <f>SUM(F98+F101)</f>
        <v>590464</v>
      </c>
      <c r="G97" s="51">
        <f t="shared" si="1"/>
        <v>99.57234401349072</v>
      </c>
    </row>
    <row r="98" spans="1:7" ht="12.75">
      <c r="A98" s="15"/>
      <c r="B98" s="16">
        <v>90001</v>
      </c>
      <c r="C98" s="24"/>
      <c r="D98" s="19" t="s">
        <v>68</v>
      </c>
      <c r="E98" s="27">
        <f>SUM(E99:E100)</f>
        <v>590000</v>
      </c>
      <c r="F98" s="27">
        <f>SUM(F99:F100)</f>
        <v>587261</v>
      </c>
      <c r="G98" s="51">
        <f t="shared" si="1"/>
        <v>99.53576271186441</v>
      </c>
    </row>
    <row r="99" spans="1:7" ht="12.75">
      <c r="A99" s="15"/>
      <c r="B99" s="16"/>
      <c r="C99" s="24" t="s">
        <v>118</v>
      </c>
      <c r="D99" s="19" t="s">
        <v>37</v>
      </c>
      <c r="E99" s="27">
        <v>50000</v>
      </c>
      <c r="F99" s="27">
        <v>47989</v>
      </c>
      <c r="G99" s="51"/>
    </row>
    <row r="100" spans="1:7" ht="25.5">
      <c r="A100" s="15"/>
      <c r="B100" s="16"/>
      <c r="C100" s="24">
        <v>2370</v>
      </c>
      <c r="D100" s="19" t="s">
        <v>67</v>
      </c>
      <c r="E100" s="27">
        <v>540000</v>
      </c>
      <c r="F100" s="27">
        <v>539272</v>
      </c>
      <c r="G100" s="51">
        <f aca="true" t="shared" si="2" ref="G100:G106">F100/E100*100</f>
        <v>99.8651851851852</v>
      </c>
    </row>
    <row r="101" spans="1:7" ht="12.75">
      <c r="A101" s="15"/>
      <c r="B101" s="16">
        <v>90095</v>
      </c>
      <c r="C101" s="24"/>
      <c r="D101" s="19" t="s">
        <v>73</v>
      </c>
      <c r="E101" s="27">
        <f>SUM(E102)</f>
        <v>3000</v>
      </c>
      <c r="F101" s="27">
        <f>SUM(F102)</f>
        <v>3203</v>
      </c>
      <c r="G101" s="51">
        <f t="shared" si="2"/>
        <v>106.76666666666668</v>
      </c>
    </row>
    <row r="102" spans="1:7" ht="12.75">
      <c r="A102" s="15"/>
      <c r="B102" s="16"/>
      <c r="C102" s="24" t="s">
        <v>118</v>
      </c>
      <c r="D102" s="19" t="s">
        <v>37</v>
      </c>
      <c r="E102" s="27">
        <v>3000</v>
      </c>
      <c r="F102" s="27">
        <v>3203</v>
      </c>
      <c r="G102" s="51">
        <f t="shared" si="2"/>
        <v>106.76666666666668</v>
      </c>
    </row>
    <row r="103" spans="1:7" ht="12.75">
      <c r="A103" s="15">
        <v>926</v>
      </c>
      <c r="B103" s="16"/>
      <c r="C103" s="24"/>
      <c r="D103" s="19" t="s">
        <v>103</v>
      </c>
      <c r="E103" s="27">
        <f>SUM(E104)</f>
        <v>37167</v>
      </c>
      <c r="F103" s="27">
        <f>SUM(F104)</f>
        <v>37167</v>
      </c>
      <c r="G103" s="51">
        <f t="shared" si="2"/>
        <v>100</v>
      </c>
    </row>
    <row r="104" spans="1:7" ht="12.75">
      <c r="A104" s="15"/>
      <c r="B104" s="16">
        <v>92601</v>
      </c>
      <c r="C104" s="24"/>
      <c r="D104" s="19" t="s">
        <v>104</v>
      </c>
      <c r="E104" s="27">
        <f>SUM(E105)</f>
        <v>37167</v>
      </c>
      <c r="F104" s="27">
        <f>SUM(F105)</f>
        <v>37167</v>
      </c>
      <c r="G104" s="51">
        <f t="shared" si="2"/>
        <v>100</v>
      </c>
    </row>
    <row r="105" spans="1:7" ht="64.5" thickBot="1">
      <c r="A105" s="15"/>
      <c r="B105" s="16"/>
      <c r="C105" s="24" t="s">
        <v>149</v>
      </c>
      <c r="D105" s="19" t="s">
        <v>24</v>
      </c>
      <c r="E105" s="27">
        <v>37167</v>
      </c>
      <c r="F105" s="27">
        <v>37167</v>
      </c>
      <c r="G105" s="51">
        <f t="shared" si="2"/>
        <v>100</v>
      </c>
    </row>
    <row r="106" spans="1:7" ht="13.5" thickBot="1">
      <c r="A106" s="108" t="s">
        <v>1</v>
      </c>
      <c r="B106" s="108"/>
      <c r="C106" s="108"/>
      <c r="D106" s="108"/>
      <c r="E106" s="46">
        <f>SUM(E7+E14+E19+E24+E33+E38+E41+E64+E75+E84++E93+E97+E103)</f>
        <v>23876049</v>
      </c>
      <c r="F106" s="46">
        <f>SUM(F7+F14+F19+F24+F33+F38+F41+F64+F75+F84++F93+F97+F103)</f>
        <v>23067455</v>
      </c>
      <c r="G106" s="52">
        <f t="shared" si="2"/>
        <v>96.61336764721835</v>
      </c>
    </row>
  </sheetData>
  <mergeCells count="2">
    <mergeCell ref="A106:D106"/>
    <mergeCell ref="D3:F3"/>
  </mergeCells>
  <printOptions/>
  <pageMargins left="0.7874015748031497" right="0.3937007874015748" top="0.7874015748031497" bottom="0.984251968503937" header="0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5"/>
  <dimension ref="A1:A1"/>
  <sheetViews>
    <sheetView showGridLines="0" zoomScale="75" zoomScaleNormal="75" workbookViewId="0" topLeftCell="A1">
      <selection activeCell="A1" sqref="A1:I15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9.57421875" style="0" customWidth="1"/>
    <col min="4" max="4" width="26.57421875" style="0" customWidth="1"/>
    <col min="5" max="5" width="15.7109375" style="0" customWidth="1"/>
    <col min="6" max="6" width="9.7109375" style="0" customWidth="1"/>
    <col min="7" max="7" width="9.57421875" style="0" customWidth="1"/>
    <col min="8" max="8" width="26.57421875" style="0" customWidth="1"/>
    <col min="9" max="9" width="15.7109375" style="0" customWidth="1"/>
  </cols>
  <sheetData/>
  <printOptions/>
  <pageMargins left="0.75" right="0.75" top="0.55" bottom="0.56" header="0.32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SheetLayoutView="75" workbookViewId="0" topLeftCell="A1">
      <selection activeCell="A1" sqref="A1:O66"/>
    </sheetView>
  </sheetViews>
  <sheetFormatPr defaultColWidth="9.140625" defaultRowHeight="12.75"/>
  <cols>
    <col min="1" max="1" width="3.8515625" style="12" customWidth="1"/>
    <col min="2" max="2" width="57.421875" style="13" customWidth="1"/>
    <col min="3" max="14" width="12.8515625" style="13" customWidth="1"/>
    <col min="15" max="17" width="14.00390625" style="13" customWidth="1"/>
    <col min="18" max="16384" width="9.140625" style="13" customWidth="1"/>
  </cols>
  <sheetData/>
  <printOptions/>
  <pageMargins left="1.062992125984252" right="0.5118110236220472" top="0.7480314960629921" bottom="0.4724409448818898" header="1.8897637795275593" footer="0.5118110236220472"/>
  <pageSetup horizontalDpi="360" verticalDpi="36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showGridLines="0" zoomScale="75" zoomScaleNormal="75" workbookViewId="0" topLeftCell="A1">
      <selection activeCell="B2" sqref="B2:F12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1" customWidth="1"/>
    <col min="5" max="5" width="60.28125" style="0" customWidth="1"/>
    <col min="6" max="6" width="22.140625" style="0" customWidth="1"/>
  </cols>
  <sheetData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H34"/>
  <sheetViews>
    <sheetView showGridLines="0" view="pageBreakPreview" zoomScale="75" zoomScaleNormal="75" zoomScaleSheetLayoutView="75" workbookViewId="0" topLeftCell="B1">
      <selection activeCell="B3" sqref="B3"/>
    </sheetView>
  </sheetViews>
  <sheetFormatPr defaultColWidth="9.140625" defaultRowHeight="12.75"/>
  <cols>
    <col min="1" max="1" width="17.57421875" style="0" customWidth="1"/>
    <col min="2" max="3" width="10.28125" style="0" customWidth="1"/>
    <col min="4" max="4" width="10.8515625" style="0" customWidth="1"/>
    <col min="5" max="5" width="40.28125" style="0" customWidth="1"/>
    <col min="6" max="6" width="17.7109375" style="0" customWidth="1"/>
    <col min="7" max="7" width="11.28125" style="0" customWidth="1"/>
    <col min="8" max="8" width="10.8515625" style="0" customWidth="1"/>
  </cols>
  <sheetData>
    <row r="1" spans="1:6" ht="66" customHeight="1">
      <c r="A1" s="1"/>
      <c r="B1" s="38"/>
      <c r="C1" s="38"/>
      <c r="D1" s="38"/>
      <c r="E1" s="39" t="s">
        <v>178</v>
      </c>
      <c r="F1" s="35"/>
    </row>
    <row r="2" spans="2:6" ht="78.75" customHeight="1">
      <c r="B2" s="109" t="s">
        <v>201</v>
      </c>
      <c r="C2" s="109"/>
      <c r="D2" s="109"/>
      <c r="E2" s="109"/>
      <c r="F2" s="35"/>
    </row>
    <row r="3" spans="2:8" ht="12" customHeight="1" thickBot="1">
      <c r="B3" s="18" t="s">
        <v>16</v>
      </c>
      <c r="C3" s="18"/>
      <c r="D3" s="18"/>
      <c r="E3" s="18"/>
      <c r="F3" s="18"/>
      <c r="G3" s="29"/>
      <c r="H3" s="47"/>
    </row>
    <row r="4" spans="2:8" ht="47.25" customHeight="1" thickBot="1">
      <c r="B4" s="6" t="s">
        <v>0</v>
      </c>
      <c r="C4" s="6" t="s">
        <v>2</v>
      </c>
      <c r="D4" s="6" t="s">
        <v>3</v>
      </c>
      <c r="E4" s="7" t="s">
        <v>13</v>
      </c>
      <c r="F4" s="43" t="s">
        <v>146</v>
      </c>
      <c r="G4" s="49" t="s">
        <v>147</v>
      </c>
      <c r="H4" s="50" t="s">
        <v>148</v>
      </c>
    </row>
    <row r="5" spans="2:8" ht="36" customHeight="1" thickBot="1">
      <c r="B5" s="14">
        <v>1</v>
      </c>
      <c r="C5" s="14">
        <v>2</v>
      </c>
      <c r="D5" s="14">
        <v>3</v>
      </c>
      <c r="E5" s="14">
        <v>4</v>
      </c>
      <c r="F5" s="44">
        <v>5</v>
      </c>
      <c r="G5" s="27"/>
      <c r="H5" s="51"/>
    </row>
    <row r="6" spans="2:8" ht="12.75">
      <c r="B6" s="15">
        <v>750</v>
      </c>
      <c r="C6" s="16"/>
      <c r="D6" s="24"/>
      <c r="E6" s="19" t="s">
        <v>32</v>
      </c>
      <c r="F6" s="27">
        <f>SUM(F7)</f>
        <v>55000</v>
      </c>
      <c r="G6" s="27">
        <f>SUM(G7)</f>
        <v>55000</v>
      </c>
      <c r="H6" s="51">
        <f aca="true" t="shared" si="0" ref="H6:H15">G6/F6*100</f>
        <v>100</v>
      </c>
    </row>
    <row r="7" spans="2:8" ht="12.75">
      <c r="B7" s="15"/>
      <c r="C7" s="16">
        <v>75011</v>
      </c>
      <c r="D7" s="24"/>
      <c r="E7" s="19" t="s">
        <v>33</v>
      </c>
      <c r="F7" s="27">
        <f>SUM(F8)</f>
        <v>55000</v>
      </c>
      <c r="G7" s="27">
        <f>SUM(G8)</f>
        <v>55000</v>
      </c>
      <c r="H7" s="51">
        <f t="shared" si="0"/>
        <v>100</v>
      </c>
    </row>
    <row r="8" spans="2:8" ht="51">
      <c r="B8" s="15"/>
      <c r="C8" s="16"/>
      <c r="D8" s="24">
        <v>2010</v>
      </c>
      <c r="E8" s="19" t="s">
        <v>34</v>
      </c>
      <c r="F8" s="27">
        <v>55000</v>
      </c>
      <c r="G8" s="27">
        <v>55000</v>
      </c>
      <c r="H8" s="51">
        <f t="shared" si="0"/>
        <v>100</v>
      </c>
    </row>
    <row r="9" spans="2:8" ht="38.25">
      <c r="B9" s="15">
        <v>751</v>
      </c>
      <c r="C9" s="16"/>
      <c r="D9" s="24"/>
      <c r="E9" s="19" t="s">
        <v>75</v>
      </c>
      <c r="F9" s="27">
        <f>SUM(F10+F12+F14)</f>
        <v>13071</v>
      </c>
      <c r="G9" s="27">
        <f>SUM(G10+G12+G14)</f>
        <v>11473</v>
      </c>
      <c r="H9" s="51">
        <f t="shared" si="0"/>
        <v>87.77446255068472</v>
      </c>
    </row>
    <row r="10" spans="2:8" ht="25.5">
      <c r="B10" s="15"/>
      <c r="C10" s="16">
        <v>75101</v>
      </c>
      <c r="D10" s="24"/>
      <c r="E10" s="19" t="s">
        <v>109</v>
      </c>
      <c r="F10" s="27">
        <f>SUM(F11)</f>
        <v>540</v>
      </c>
      <c r="G10" s="27">
        <f>SUM(G11)</f>
        <v>540</v>
      </c>
      <c r="H10" s="51">
        <f t="shared" si="0"/>
        <v>100</v>
      </c>
    </row>
    <row r="11" spans="2:8" ht="51">
      <c r="B11" s="15"/>
      <c r="C11" s="16"/>
      <c r="D11" s="24">
        <v>2010</v>
      </c>
      <c r="E11" s="19" t="s">
        <v>34</v>
      </c>
      <c r="F11" s="27">
        <v>540</v>
      </c>
      <c r="G11" s="27">
        <v>540</v>
      </c>
      <c r="H11" s="51">
        <f t="shared" si="0"/>
        <v>100</v>
      </c>
    </row>
    <row r="12" spans="2:8" ht="51">
      <c r="B12" s="15"/>
      <c r="C12" s="16">
        <v>75109</v>
      </c>
      <c r="D12" s="24"/>
      <c r="E12" s="19" t="s">
        <v>159</v>
      </c>
      <c r="F12" s="27">
        <f>SUM(F13)</f>
        <v>6411</v>
      </c>
      <c r="G12" s="27">
        <f>SUM(G13)</f>
        <v>4813</v>
      </c>
      <c r="H12" s="51">
        <f t="shared" si="0"/>
        <v>75.07409140539697</v>
      </c>
    </row>
    <row r="13" spans="2:8" ht="51">
      <c r="B13" s="15"/>
      <c r="C13" s="16"/>
      <c r="D13" s="24">
        <v>2010</v>
      </c>
      <c r="E13" s="19" t="s">
        <v>34</v>
      </c>
      <c r="F13" s="27">
        <v>6411</v>
      </c>
      <c r="G13" s="27">
        <v>4813</v>
      </c>
      <c r="H13" s="51">
        <f t="shared" si="0"/>
        <v>75.07409140539697</v>
      </c>
    </row>
    <row r="14" spans="2:8" ht="12.75">
      <c r="B14" s="15"/>
      <c r="C14" s="16">
        <v>75113</v>
      </c>
      <c r="D14" s="24"/>
      <c r="E14" s="19" t="s">
        <v>160</v>
      </c>
      <c r="F14" s="27">
        <f>SUM(F15)</f>
        <v>6120</v>
      </c>
      <c r="G14" s="27">
        <f>SUM(G15)</f>
        <v>6120</v>
      </c>
      <c r="H14" s="51">
        <f t="shared" si="0"/>
        <v>100</v>
      </c>
    </row>
    <row r="15" spans="2:8" ht="51">
      <c r="B15" s="15"/>
      <c r="C15" s="16"/>
      <c r="D15" s="24">
        <v>2010</v>
      </c>
      <c r="E15" s="19" t="s">
        <v>34</v>
      </c>
      <c r="F15" s="27">
        <v>6120</v>
      </c>
      <c r="G15" s="27">
        <v>6120</v>
      </c>
      <c r="H15" s="51">
        <f t="shared" si="0"/>
        <v>100</v>
      </c>
    </row>
    <row r="16" spans="2:8" ht="12.75">
      <c r="B16" s="15">
        <v>801</v>
      </c>
      <c r="C16" s="16"/>
      <c r="D16" s="24"/>
      <c r="E16" s="17" t="s">
        <v>59</v>
      </c>
      <c r="F16" s="27">
        <f>SUM(F17)</f>
        <v>580</v>
      </c>
      <c r="G16" s="27">
        <f>SUM(G17)</f>
        <v>580</v>
      </c>
      <c r="H16" s="51">
        <f aca="true" t="shared" si="1" ref="H16:H31">G16/F16*100</f>
        <v>100</v>
      </c>
    </row>
    <row r="17" spans="2:8" ht="12.75">
      <c r="B17" s="15"/>
      <c r="C17" s="16">
        <v>80101</v>
      </c>
      <c r="D17" s="24"/>
      <c r="E17" s="17" t="s">
        <v>60</v>
      </c>
      <c r="F17" s="27">
        <f>SUM(F18:F18)</f>
        <v>580</v>
      </c>
      <c r="G17" s="27">
        <f>SUM(G18:G18)</f>
        <v>580</v>
      </c>
      <c r="H17" s="51">
        <f t="shared" si="1"/>
        <v>100</v>
      </c>
    </row>
    <row r="18" spans="2:8" ht="51">
      <c r="B18" s="15"/>
      <c r="C18" s="16"/>
      <c r="D18" s="24">
        <v>2010</v>
      </c>
      <c r="E18" s="19" t="s">
        <v>34</v>
      </c>
      <c r="F18" s="27">
        <v>580</v>
      </c>
      <c r="G18" s="27">
        <v>580</v>
      </c>
      <c r="H18" s="51">
        <f t="shared" si="1"/>
        <v>100</v>
      </c>
    </row>
    <row r="19" spans="2:8" ht="12.75">
      <c r="B19" s="15">
        <v>852</v>
      </c>
      <c r="C19" s="16"/>
      <c r="D19" s="24"/>
      <c r="E19" s="17" t="s">
        <v>61</v>
      </c>
      <c r="F19" s="27">
        <f>SUM(F20+F23+F25+F27+F29)</f>
        <v>546829</v>
      </c>
      <c r="G19" s="27">
        <f>SUM(G20+G23+G25+G27+G29)</f>
        <v>545292</v>
      </c>
      <c r="H19" s="51">
        <f t="shared" si="1"/>
        <v>99.71892492899974</v>
      </c>
    </row>
    <row r="20" spans="2:8" ht="38.25">
      <c r="B20" s="15"/>
      <c r="C20" s="16">
        <v>85212</v>
      </c>
      <c r="D20" s="24"/>
      <c r="E20" s="19" t="s">
        <v>166</v>
      </c>
      <c r="F20" s="27">
        <f>SUM(F21:F22)</f>
        <v>439801</v>
      </c>
      <c r="G20" s="27">
        <f>SUM(G21:G22)</f>
        <v>439801</v>
      </c>
      <c r="H20" s="51">
        <f>G20/F20*100</f>
        <v>100</v>
      </c>
    </row>
    <row r="21" spans="2:8" ht="51">
      <c r="B21" s="15"/>
      <c r="C21" s="16"/>
      <c r="D21" s="24">
        <v>2010</v>
      </c>
      <c r="E21" s="19" t="s">
        <v>34</v>
      </c>
      <c r="F21" s="27">
        <v>433401</v>
      </c>
      <c r="G21" s="27">
        <v>433401</v>
      </c>
      <c r="H21" s="51">
        <f>G21/F21*100</f>
        <v>100</v>
      </c>
    </row>
    <row r="22" spans="2:8" ht="51">
      <c r="B22" s="15"/>
      <c r="C22" s="16"/>
      <c r="D22" s="24" t="s">
        <v>152</v>
      </c>
      <c r="E22" s="19" t="s">
        <v>167</v>
      </c>
      <c r="F22" s="27">
        <v>6400</v>
      </c>
      <c r="G22" s="27">
        <v>6400</v>
      </c>
      <c r="H22" s="51"/>
    </row>
    <row r="23" spans="2:8" ht="38.25">
      <c r="B23" s="15"/>
      <c r="C23" s="16">
        <v>85213</v>
      </c>
      <c r="D23" s="24"/>
      <c r="E23" s="19" t="s">
        <v>62</v>
      </c>
      <c r="F23" s="27">
        <f>SUM(F24)</f>
        <v>5650</v>
      </c>
      <c r="G23" s="27">
        <f>SUM(G24)</f>
        <v>5650</v>
      </c>
      <c r="H23" s="51">
        <f t="shared" si="1"/>
        <v>100</v>
      </c>
    </row>
    <row r="24" spans="2:8" ht="51">
      <c r="B24" s="15"/>
      <c r="C24" s="16"/>
      <c r="D24" s="24">
        <v>2010</v>
      </c>
      <c r="E24" s="19" t="s">
        <v>34</v>
      </c>
      <c r="F24" s="27">
        <v>5650</v>
      </c>
      <c r="G24" s="27">
        <v>5650</v>
      </c>
      <c r="H24" s="51">
        <f t="shared" si="1"/>
        <v>100</v>
      </c>
    </row>
    <row r="25" spans="2:8" ht="25.5">
      <c r="B25" s="15"/>
      <c r="C25" s="16">
        <v>85214</v>
      </c>
      <c r="D25" s="24"/>
      <c r="E25" s="19" t="s">
        <v>91</v>
      </c>
      <c r="F25" s="27">
        <f>SUM(F26:F26)</f>
        <v>71000</v>
      </c>
      <c r="G25" s="27">
        <f>SUM(G26:G26)</f>
        <v>69463</v>
      </c>
      <c r="H25" s="51">
        <f t="shared" si="1"/>
        <v>97.83521126760564</v>
      </c>
    </row>
    <row r="26" spans="2:8" ht="51">
      <c r="B26" s="15"/>
      <c r="C26" s="16"/>
      <c r="D26" s="24">
        <v>2010</v>
      </c>
      <c r="E26" s="19" t="s">
        <v>34</v>
      </c>
      <c r="F26" s="27">
        <v>71000</v>
      </c>
      <c r="G26" s="27">
        <v>69463</v>
      </c>
      <c r="H26" s="51">
        <f t="shared" si="1"/>
        <v>97.83521126760564</v>
      </c>
    </row>
    <row r="27" spans="2:8" ht="25.5">
      <c r="B27" s="15"/>
      <c r="C27" s="16">
        <v>85216</v>
      </c>
      <c r="D27" s="24"/>
      <c r="E27" s="19" t="s">
        <v>63</v>
      </c>
      <c r="F27" s="27">
        <f>SUM(F28)</f>
        <v>3710</v>
      </c>
      <c r="G27" s="27">
        <f>SUM(G28)</f>
        <v>3710</v>
      </c>
      <c r="H27" s="51">
        <f t="shared" si="1"/>
        <v>100</v>
      </c>
    </row>
    <row r="28" spans="2:8" ht="51">
      <c r="B28" s="15"/>
      <c r="C28" s="16"/>
      <c r="D28" s="24">
        <v>2010</v>
      </c>
      <c r="E28" s="19" t="s">
        <v>34</v>
      </c>
      <c r="F28" s="27">
        <v>3710</v>
      </c>
      <c r="G28" s="27">
        <v>3710</v>
      </c>
      <c r="H28" s="51">
        <f t="shared" si="1"/>
        <v>100</v>
      </c>
    </row>
    <row r="29" spans="2:8" ht="12.75">
      <c r="B29" s="15"/>
      <c r="C29" s="16">
        <v>85219</v>
      </c>
      <c r="D29" s="24"/>
      <c r="E29" s="19" t="s">
        <v>64</v>
      </c>
      <c r="F29" s="27">
        <f>SUM(F30:F30)</f>
        <v>26668</v>
      </c>
      <c r="G29" s="27">
        <f>SUM(G30:G30)</f>
        <v>26668</v>
      </c>
      <c r="H29" s="51">
        <f t="shared" si="1"/>
        <v>100</v>
      </c>
    </row>
    <row r="30" spans="2:8" ht="51">
      <c r="B30" s="15"/>
      <c r="C30" s="16"/>
      <c r="D30" s="24">
        <v>2010</v>
      </c>
      <c r="E30" s="19" t="s">
        <v>34</v>
      </c>
      <c r="F30" s="27">
        <v>26668</v>
      </c>
      <c r="G30" s="27">
        <v>26668</v>
      </c>
      <c r="H30" s="51">
        <f t="shared" si="1"/>
        <v>100</v>
      </c>
    </row>
    <row r="31" spans="2:8" ht="12.75">
      <c r="B31" s="15">
        <v>900</v>
      </c>
      <c r="C31" s="16"/>
      <c r="D31" s="24"/>
      <c r="E31" s="19" t="s">
        <v>66</v>
      </c>
      <c r="F31" s="27">
        <f>SUM(F32)</f>
        <v>3092</v>
      </c>
      <c r="G31" s="27">
        <f>SUM(G32)</f>
        <v>3092</v>
      </c>
      <c r="H31" s="51">
        <f t="shared" si="1"/>
        <v>100</v>
      </c>
    </row>
    <row r="32" spans="2:8" ht="12.75">
      <c r="B32" s="15"/>
      <c r="C32" s="16">
        <v>90015</v>
      </c>
      <c r="D32" s="24"/>
      <c r="E32" s="19" t="s">
        <v>171</v>
      </c>
      <c r="F32" s="27">
        <f>SUM(F33)</f>
        <v>3092</v>
      </c>
      <c r="G32" s="27">
        <f>SUM(G33)</f>
        <v>3092</v>
      </c>
      <c r="H32" s="51">
        <f>G32/F32*100</f>
        <v>100</v>
      </c>
    </row>
    <row r="33" spans="2:8" ht="51.75" thickBot="1">
      <c r="B33" s="15"/>
      <c r="C33" s="16"/>
      <c r="D33" s="24">
        <v>2010</v>
      </c>
      <c r="E33" s="19" t="s">
        <v>34</v>
      </c>
      <c r="F33" s="27">
        <v>3092</v>
      </c>
      <c r="G33" s="27">
        <v>3092</v>
      </c>
      <c r="H33" s="51">
        <f>G33/F33*100</f>
        <v>100</v>
      </c>
    </row>
    <row r="34" spans="2:8" ht="13.5" thickBot="1">
      <c r="B34" s="108" t="s">
        <v>1</v>
      </c>
      <c r="C34" s="108"/>
      <c r="D34" s="108"/>
      <c r="E34" s="108"/>
      <c r="F34" s="46">
        <f>SUM(F6+F9+F16+F19+F31)</f>
        <v>618572</v>
      </c>
      <c r="G34" s="46">
        <f>SUM(G6+G9+G16+G19+G31)</f>
        <v>615437</v>
      </c>
      <c r="H34" s="52">
        <f>G34/F34*100</f>
        <v>99.49318753516164</v>
      </c>
    </row>
  </sheetData>
  <mergeCells count="2">
    <mergeCell ref="B2:E2"/>
    <mergeCell ref="B34:E34"/>
  </mergeCells>
  <printOptions verticalCentered="1"/>
  <pageMargins left="0.8661417322834646" right="0.2362204724409449" top="0.984251968503937" bottom="0.984251968503937" header="0.5118110236220472" footer="0.5118110236220472"/>
  <pageSetup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I83"/>
  <sheetViews>
    <sheetView showGridLines="0" view="pageBreakPreview" zoomScale="60" zoomScaleNormal="75" workbookViewId="0" topLeftCell="A1">
      <selection activeCell="N6" sqref="N6"/>
    </sheetView>
  </sheetViews>
  <sheetFormatPr defaultColWidth="9.140625" defaultRowHeight="12.75"/>
  <cols>
    <col min="1" max="1" width="5.8515625" style="0" customWidth="1"/>
    <col min="2" max="2" width="7.57421875" style="0" customWidth="1"/>
    <col min="3" max="3" width="44.28125" style="0" customWidth="1"/>
    <col min="4" max="4" width="13.140625" style="0" customWidth="1"/>
    <col min="5" max="5" width="13.7109375" style="0" customWidth="1"/>
    <col min="6" max="6" width="3.57421875" style="0" hidden="1" customWidth="1"/>
    <col min="7" max="7" width="9.140625" style="0" hidden="1" customWidth="1"/>
    <col min="8" max="8" width="5.140625" style="0" hidden="1" customWidth="1"/>
    <col min="9" max="9" width="12.8515625" style="0" customWidth="1"/>
  </cols>
  <sheetData>
    <row r="1" spans="1:9" ht="66" customHeight="1">
      <c r="A1" s="8"/>
      <c r="B1" s="8"/>
      <c r="C1" s="8"/>
      <c r="D1" s="53"/>
      <c r="E1" s="53" t="s">
        <v>198</v>
      </c>
      <c r="F1" s="8"/>
      <c r="G1" s="120" t="s">
        <v>184</v>
      </c>
      <c r="H1" s="120"/>
      <c r="I1" s="47"/>
    </row>
    <row r="2" spans="1:9" ht="78.75" customHeight="1" thickBot="1">
      <c r="A2" s="106" t="s">
        <v>190</v>
      </c>
      <c r="B2" s="106"/>
      <c r="C2" s="106"/>
      <c r="D2" s="106"/>
      <c r="E2" s="106"/>
      <c r="F2" s="106"/>
      <c r="G2" s="106"/>
      <c r="H2" s="10" t="s">
        <v>12</v>
      </c>
      <c r="I2" s="47"/>
    </row>
    <row r="3" spans="1:9" ht="12" customHeight="1" thickBot="1">
      <c r="A3" s="121" t="s">
        <v>0</v>
      </c>
      <c r="B3" s="124" t="s">
        <v>11</v>
      </c>
      <c r="C3" s="125" t="s">
        <v>13</v>
      </c>
      <c r="D3" s="54"/>
      <c r="E3" s="75"/>
      <c r="F3" s="126"/>
      <c r="G3" s="126"/>
      <c r="H3" s="127"/>
      <c r="I3" s="65"/>
    </row>
    <row r="4" spans="1:9" ht="17.25" customHeight="1" thickBot="1">
      <c r="A4" s="122"/>
      <c r="B4" s="124"/>
      <c r="C4" s="125"/>
      <c r="D4" s="55"/>
      <c r="E4" s="76"/>
      <c r="F4" s="113"/>
      <c r="G4" s="114"/>
      <c r="H4" s="115" t="s">
        <v>10</v>
      </c>
      <c r="I4" s="66"/>
    </row>
    <row r="5" spans="1:9" ht="36" customHeight="1" thickBot="1">
      <c r="A5" s="122"/>
      <c r="B5" s="124"/>
      <c r="C5" s="125"/>
      <c r="D5" s="55"/>
      <c r="E5" s="76"/>
      <c r="F5" s="118"/>
      <c r="G5" s="119"/>
      <c r="H5" s="116"/>
      <c r="I5" s="66"/>
    </row>
    <row r="6" spans="1:9" ht="158.25" thickBot="1">
      <c r="A6" s="123"/>
      <c r="B6" s="124"/>
      <c r="C6" s="125"/>
      <c r="D6" s="56" t="s">
        <v>195</v>
      </c>
      <c r="E6" s="77" t="s">
        <v>196</v>
      </c>
      <c r="F6" s="9" t="s">
        <v>108</v>
      </c>
      <c r="G6" s="9" t="s">
        <v>107</v>
      </c>
      <c r="H6" s="117"/>
      <c r="I6" s="67" t="s">
        <v>197</v>
      </c>
    </row>
    <row r="7" spans="1:9" ht="13.5" thickBot="1">
      <c r="A7" s="14">
        <v>1</v>
      </c>
      <c r="B7" s="14">
        <v>2</v>
      </c>
      <c r="C7" s="14">
        <v>3</v>
      </c>
      <c r="D7" s="57"/>
      <c r="E7" s="57"/>
      <c r="F7" s="14">
        <v>10</v>
      </c>
      <c r="G7" s="14">
        <v>11</v>
      </c>
      <c r="H7" s="44">
        <v>12</v>
      </c>
      <c r="I7" s="68"/>
    </row>
    <row r="8" spans="1:9" ht="12.75">
      <c r="A8" s="23" t="s">
        <v>110</v>
      </c>
      <c r="B8" s="3"/>
      <c r="C8" s="22" t="s">
        <v>70</v>
      </c>
      <c r="D8" s="58">
        <f>SUM(D9:D10)</f>
        <v>13400</v>
      </c>
      <c r="E8" s="58">
        <v>7435</v>
      </c>
      <c r="F8" s="25">
        <f>SUM(F9)</f>
        <v>0</v>
      </c>
      <c r="G8" s="25">
        <f>SUM(G9:G10)</f>
        <v>7435</v>
      </c>
      <c r="H8" s="27">
        <f>SUM(H9)</f>
        <v>0</v>
      </c>
      <c r="I8" s="51">
        <f>E8/D8*100</f>
        <v>55.48507462686567</v>
      </c>
    </row>
    <row r="9" spans="1:9" ht="12.75">
      <c r="A9" s="23"/>
      <c r="B9" s="37" t="s">
        <v>143</v>
      </c>
      <c r="C9" s="22" t="s">
        <v>71</v>
      </c>
      <c r="D9" s="58">
        <v>3400</v>
      </c>
      <c r="E9" s="58">
        <v>0</v>
      </c>
      <c r="F9" s="25"/>
      <c r="G9" s="25">
        <v>0</v>
      </c>
      <c r="H9" s="27"/>
      <c r="I9" s="51">
        <f aca="true" t="shared" si="0" ref="I9:I72">E9/D9*100</f>
        <v>0</v>
      </c>
    </row>
    <row r="10" spans="1:9" ht="12.75">
      <c r="A10" s="23"/>
      <c r="B10" s="37" t="s">
        <v>144</v>
      </c>
      <c r="C10" s="22" t="s">
        <v>73</v>
      </c>
      <c r="D10" s="58">
        <v>10000</v>
      </c>
      <c r="E10" s="58">
        <v>7435</v>
      </c>
      <c r="F10" s="25"/>
      <c r="G10" s="25">
        <v>7435</v>
      </c>
      <c r="H10" s="27"/>
      <c r="I10" s="51">
        <f t="shared" si="0"/>
        <v>74.35000000000001</v>
      </c>
    </row>
    <row r="11" spans="1:9" ht="12.75">
      <c r="A11" s="23">
        <v>600</v>
      </c>
      <c r="B11" s="3"/>
      <c r="C11" s="3" t="s">
        <v>19</v>
      </c>
      <c r="D11" s="25">
        <f>SUM(D12:D13)</f>
        <v>3230000</v>
      </c>
      <c r="E11" s="25">
        <v>3118827</v>
      </c>
      <c r="F11" s="25">
        <f>SUM(F12:F13)</f>
        <v>0</v>
      </c>
      <c r="G11" s="25">
        <f>SUM(G12:G13)</f>
        <v>310531</v>
      </c>
      <c r="H11" s="27">
        <f>SUM(H12:H13)</f>
        <v>2553563</v>
      </c>
      <c r="I11" s="51">
        <f t="shared" si="0"/>
        <v>96.55811145510836</v>
      </c>
    </row>
    <row r="12" spans="1:9" ht="12.75">
      <c r="A12" s="23"/>
      <c r="B12" s="3">
        <v>60004</v>
      </c>
      <c r="C12" s="22" t="s">
        <v>20</v>
      </c>
      <c r="D12" s="58">
        <v>465000</v>
      </c>
      <c r="E12" s="58">
        <v>435588</v>
      </c>
      <c r="F12" s="25"/>
      <c r="G12" s="25">
        <v>180855</v>
      </c>
      <c r="H12" s="27">
        <v>0</v>
      </c>
      <c r="I12" s="51">
        <f t="shared" si="0"/>
        <v>93.67483870967742</v>
      </c>
    </row>
    <row r="13" spans="1:9" ht="13.5" customHeight="1">
      <c r="A13" s="23"/>
      <c r="B13" s="3">
        <v>60016</v>
      </c>
      <c r="C13" s="3" t="s">
        <v>72</v>
      </c>
      <c r="D13" s="25">
        <v>2765000</v>
      </c>
      <c r="E13" s="25">
        <v>2683239</v>
      </c>
      <c r="F13" s="25"/>
      <c r="G13" s="25">
        <v>129676</v>
      </c>
      <c r="H13" s="27">
        <v>2553563</v>
      </c>
      <c r="I13" s="51">
        <f t="shared" si="0"/>
        <v>97.04300180831827</v>
      </c>
    </row>
    <row r="14" spans="1:9" ht="12.75">
      <c r="A14" s="23">
        <v>630</v>
      </c>
      <c r="B14" s="3"/>
      <c r="C14" s="3" t="s">
        <v>22</v>
      </c>
      <c r="D14" s="25">
        <f>SUM(D15)</f>
        <v>1478531</v>
      </c>
      <c r="E14" s="25">
        <v>1478531</v>
      </c>
      <c r="F14" s="25">
        <f>SUM(F15)</f>
        <v>0</v>
      </c>
      <c r="G14" s="25">
        <f>SUM(G15)</f>
        <v>1362669</v>
      </c>
      <c r="H14" s="27">
        <f>SUM(H15)</f>
        <v>114006</v>
      </c>
      <c r="I14" s="51">
        <f t="shared" si="0"/>
        <v>100</v>
      </c>
    </row>
    <row r="15" spans="1:9" ht="12.75">
      <c r="A15" s="23"/>
      <c r="B15" s="3">
        <v>63095</v>
      </c>
      <c r="C15" s="3" t="s">
        <v>73</v>
      </c>
      <c r="D15" s="25">
        <v>1478531</v>
      </c>
      <c r="E15" s="25">
        <v>1478531</v>
      </c>
      <c r="F15" s="25"/>
      <c r="G15" s="25">
        <v>1362669</v>
      </c>
      <c r="H15" s="27">
        <v>114006</v>
      </c>
      <c r="I15" s="51">
        <f t="shared" si="0"/>
        <v>100</v>
      </c>
    </row>
    <row r="16" spans="1:9" ht="12.75">
      <c r="A16" s="23">
        <v>700</v>
      </c>
      <c r="B16" s="3"/>
      <c r="C16" s="3" t="s">
        <v>25</v>
      </c>
      <c r="D16" s="25">
        <f>SUM(D17:D19)</f>
        <v>1709800</v>
      </c>
      <c r="E16" s="25">
        <v>1707487</v>
      </c>
      <c r="F16" s="25">
        <f>SUM(F17:F19)</f>
        <v>0</v>
      </c>
      <c r="G16" s="25">
        <f>SUM(G17:G19)</f>
        <v>190077</v>
      </c>
      <c r="H16" s="27">
        <f>SUM(H17:H19)</f>
        <v>1517410</v>
      </c>
      <c r="I16" s="51">
        <f t="shared" si="0"/>
        <v>99.86472102000235</v>
      </c>
    </row>
    <row r="17" spans="1:9" ht="12.75">
      <c r="A17" s="23"/>
      <c r="B17" s="3">
        <v>70004</v>
      </c>
      <c r="C17" s="22" t="s">
        <v>185</v>
      </c>
      <c r="D17" s="25">
        <v>16301</v>
      </c>
      <c r="E17" s="25">
        <v>16301</v>
      </c>
      <c r="F17" s="25"/>
      <c r="G17" s="25">
        <v>979</v>
      </c>
      <c r="H17" s="27">
        <v>15322</v>
      </c>
      <c r="I17" s="51">
        <f t="shared" si="0"/>
        <v>100</v>
      </c>
    </row>
    <row r="18" spans="1:9" ht="12.75">
      <c r="A18" s="23"/>
      <c r="B18" s="3">
        <v>70005</v>
      </c>
      <c r="C18" s="22" t="s">
        <v>26</v>
      </c>
      <c r="D18" s="58">
        <v>1052218</v>
      </c>
      <c r="E18" s="58">
        <v>1052142</v>
      </c>
      <c r="F18" s="25"/>
      <c r="G18" s="25">
        <v>159448</v>
      </c>
      <c r="H18" s="27">
        <v>892694</v>
      </c>
      <c r="I18" s="51">
        <f t="shared" si="0"/>
        <v>99.99277716214701</v>
      </c>
    </row>
    <row r="19" spans="1:9" ht="12.75">
      <c r="A19" s="23"/>
      <c r="B19" s="3">
        <v>70095</v>
      </c>
      <c r="C19" s="3" t="s">
        <v>73</v>
      </c>
      <c r="D19" s="25">
        <v>641281</v>
      </c>
      <c r="E19" s="25">
        <v>639044</v>
      </c>
      <c r="F19" s="25"/>
      <c r="G19" s="25">
        <v>29650</v>
      </c>
      <c r="H19" s="27">
        <v>609394</v>
      </c>
      <c r="I19" s="51">
        <f t="shared" si="0"/>
        <v>99.65116696112936</v>
      </c>
    </row>
    <row r="20" spans="1:9" ht="12.75">
      <c r="A20" s="23" t="s">
        <v>136</v>
      </c>
      <c r="B20" s="3"/>
      <c r="C20" s="3" t="s">
        <v>138</v>
      </c>
      <c r="D20" s="25">
        <f>SUM(D21)</f>
        <v>117000</v>
      </c>
      <c r="E20" s="25">
        <v>112044</v>
      </c>
      <c r="F20" s="25"/>
      <c r="G20" s="25">
        <f>SUM(G21)</f>
        <v>45557</v>
      </c>
      <c r="H20" s="27">
        <f>SUM(H21)</f>
        <v>66487</v>
      </c>
      <c r="I20" s="51">
        <f t="shared" si="0"/>
        <v>95.76410256410256</v>
      </c>
    </row>
    <row r="21" spans="1:9" ht="12.75">
      <c r="A21" s="23"/>
      <c r="B21" s="3">
        <v>71004</v>
      </c>
      <c r="C21" s="22" t="s">
        <v>139</v>
      </c>
      <c r="D21" s="58">
        <v>117000</v>
      </c>
      <c r="E21" s="58">
        <v>112044</v>
      </c>
      <c r="F21" s="25"/>
      <c r="G21" s="25">
        <v>45557</v>
      </c>
      <c r="H21" s="27">
        <v>66487</v>
      </c>
      <c r="I21" s="51">
        <f t="shared" si="0"/>
        <v>95.76410256410256</v>
      </c>
    </row>
    <row r="22" spans="1:9" ht="12.75">
      <c r="A22" s="23">
        <v>750</v>
      </c>
      <c r="B22" s="3"/>
      <c r="C22" s="3" t="s">
        <v>32</v>
      </c>
      <c r="D22" s="25">
        <f>SUM(D23:D25)</f>
        <v>2039240</v>
      </c>
      <c r="E22" s="25">
        <v>2006413</v>
      </c>
      <c r="F22" s="25">
        <f>SUM(F23:F25)</f>
        <v>0</v>
      </c>
      <c r="G22" s="25">
        <f>SUM(G23:G25)</f>
        <v>1029810</v>
      </c>
      <c r="H22" s="27">
        <f>SUM(H23:H25)</f>
        <v>4134</v>
      </c>
      <c r="I22" s="51">
        <f t="shared" si="0"/>
        <v>98.39023361644534</v>
      </c>
    </row>
    <row r="23" spans="1:9" ht="12.75">
      <c r="A23" s="23"/>
      <c r="B23" s="3">
        <v>75011</v>
      </c>
      <c r="C23" s="3" t="s">
        <v>33</v>
      </c>
      <c r="D23" s="25">
        <v>55000</v>
      </c>
      <c r="E23" s="25">
        <v>55000</v>
      </c>
      <c r="F23" s="25"/>
      <c r="G23" s="25">
        <v>5000</v>
      </c>
      <c r="H23" s="27"/>
      <c r="I23" s="51">
        <f t="shared" si="0"/>
        <v>100</v>
      </c>
    </row>
    <row r="24" spans="1:9" ht="12.75">
      <c r="A24" s="23"/>
      <c r="B24" s="3">
        <v>75022</v>
      </c>
      <c r="C24" s="3" t="s">
        <v>74</v>
      </c>
      <c r="D24" s="25">
        <v>135500</v>
      </c>
      <c r="E24" s="25">
        <v>128357</v>
      </c>
      <c r="F24" s="25"/>
      <c r="G24" s="25">
        <v>128357</v>
      </c>
      <c r="H24" s="27"/>
      <c r="I24" s="51">
        <f t="shared" si="0"/>
        <v>94.72841328413284</v>
      </c>
    </row>
    <row r="25" spans="1:9" ht="12.75">
      <c r="A25" s="23"/>
      <c r="B25" s="3">
        <v>75023</v>
      </c>
      <c r="C25" s="3" t="s">
        <v>35</v>
      </c>
      <c r="D25" s="25">
        <v>1848740</v>
      </c>
      <c r="E25" s="25">
        <v>1823056</v>
      </c>
      <c r="F25" s="25"/>
      <c r="G25" s="25">
        <v>896453</v>
      </c>
      <c r="H25" s="27">
        <v>4134</v>
      </c>
      <c r="I25" s="51">
        <f t="shared" si="0"/>
        <v>98.61072946980104</v>
      </c>
    </row>
    <row r="26" spans="1:9" ht="25.5">
      <c r="A26" s="23">
        <v>751</v>
      </c>
      <c r="B26" s="3"/>
      <c r="C26" s="22" t="s">
        <v>75</v>
      </c>
      <c r="D26" s="58">
        <f>SUM(D27:D29)</f>
        <v>13071</v>
      </c>
      <c r="E26" s="58">
        <v>11472</v>
      </c>
      <c r="F26" s="26">
        <f>SUM(F27:F29)</f>
        <v>0</v>
      </c>
      <c r="G26" s="26">
        <f>SUM(G27:G29)</f>
        <v>11472</v>
      </c>
      <c r="H26" s="27">
        <f>SUM(H27:H29)</f>
        <v>0</v>
      </c>
      <c r="I26" s="51">
        <f t="shared" si="0"/>
        <v>87.76681202662382</v>
      </c>
    </row>
    <row r="27" spans="1:9" ht="25.5">
      <c r="A27" s="23"/>
      <c r="B27" s="3">
        <v>75101</v>
      </c>
      <c r="C27" s="22" t="s">
        <v>75</v>
      </c>
      <c r="D27" s="58">
        <v>540</v>
      </c>
      <c r="E27" s="58">
        <v>540</v>
      </c>
      <c r="F27" s="25"/>
      <c r="G27" s="25">
        <v>540</v>
      </c>
      <c r="H27" s="27"/>
      <c r="I27" s="51">
        <f t="shared" si="0"/>
        <v>100</v>
      </c>
    </row>
    <row r="28" spans="1:9" ht="51">
      <c r="A28" s="23"/>
      <c r="B28" s="3">
        <v>75109</v>
      </c>
      <c r="C28" s="22" t="s">
        <v>159</v>
      </c>
      <c r="D28" s="58">
        <v>6411</v>
      </c>
      <c r="E28" s="58">
        <v>4813</v>
      </c>
      <c r="F28" s="25"/>
      <c r="G28" s="25">
        <v>4813</v>
      </c>
      <c r="H28" s="27"/>
      <c r="I28" s="51">
        <f t="shared" si="0"/>
        <v>75.07409140539697</v>
      </c>
    </row>
    <row r="29" spans="1:9" ht="12.75">
      <c r="A29" s="23"/>
      <c r="B29" s="3">
        <v>75113</v>
      </c>
      <c r="C29" s="22" t="s">
        <v>160</v>
      </c>
      <c r="D29" s="58">
        <v>6120</v>
      </c>
      <c r="E29" s="58">
        <v>6119</v>
      </c>
      <c r="F29" s="25"/>
      <c r="G29" s="25">
        <v>6119</v>
      </c>
      <c r="H29" s="27"/>
      <c r="I29" s="51">
        <f t="shared" si="0"/>
        <v>99.98366013071896</v>
      </c>
    </row>
    <row r="30" spans="1:9" ht="25.5">
      <c r="A30" s="23">
        <v>754</v>
      </c>
      <c r="B30" s="3"/>
      <c r="C30" s="22" t="s">
        <v>76</v>
      </c>
      <c r="D30" s="58">
        <f>SUM(D31:D37)</f>
        <v>731000</v>
      </c>
      <c r="E30" s="58">
        <v>704014</v>
      </c>
      <c r="F30" s="25">
        <f>SUM(F31:F37)</f>
        <v>0</v>
      </c>
      <c r="G30" s="25">
        <f>SUM(G31:G37)</f>
        <v>485286</v>
      </c>
      <c r="H30" s="27">
        <f>SUM(H31:H37)</f>
        <v>0</v>
      </c>
      <c r="I30" s="51">
        <f t="shared" si="0"/>
        <v>96.30834473324214</v>
      </c>
    </row>
    <row r="31" spans="1:9" ht="12.75">
      <c r="A31" s="23"/>
      <c r="B31" s="3">
        <v>75403</v>
      </c>
      <c r="C31" s="3" t="s">
        <v>77</v>
      </c>
      <c r="D31" s="25">
        <v>126600</v>
      </c>
      <c r="E31" s="25">
        <v>125620</v>
      </c>
      <c r="F31" s="25"/>
      <c r="G31" s="25">
        <v>108676</v>
      </c>
      <c r="H31" s="27"/>
      <c r="I31" s="51">
        <f t="shared" si="0"/>
        <v>99.2259083728278</v>
      </c>
    </row>
    <row r="32" spans="1:9" ht="12.75">
      <c r="A32" s="23"/>
      <c r="B32" s="3">
        <v>75405</v>
      </c>
      <c r="C32" s="22" t="s">
        <v>141</v>
      </c>
      <c r="D32" s="58">
        <v>1000</v>
      </c>
      <c r="E32" s="58">
        <v>593</v>
      </c>
      <c r="F32" s="25"/>
      <c r="G32" s="25">
        <v>593</v>
      </c>
      <c r="H32" s="27"/>
      <c r="I32" s="51">
        <f t="shared" si="0"/>
        <v>59.3</v>
      </c>
    </row>
    <row r="33" spans="1:9" ht="12.75">
      <c r="A33" s="23"/>
      <c r="B33" s="3">
        <v>75406</v>
      </c>
      <c r="C33" s="3" t="s">
        <v>78</v>
      </c>
      <c r="D33" s="25">
        <v>5000</v>
      </c>
      <c r="E33" s="25">
        <v>5000</v>
      </c>
      <c r="F33" s="25"/>
      <c r="G33" s="25"/>
      <c r="H33" s="27"/>
      <c r="I33" s="51">
        <f t="shared" si="0"/>
        <v>100</v>
      </c>
    </row>
    <row r="34" spans="1:9" ht="12.75">
      <c r="A34" s="23"/>
      <c r="B34" s="3">
        <v>75412</v>
      </c>
      <c r="C34" s="22" t="s">
        <v>79</v>
      </c>
      <c r="D34" s="58">
        <v>185100</v>
      </c>
      <c r="E34" s="58">
        <v>177613</v>
      </c>
      <c r="F34" s="25"/>
      <c r="G34" s="25">
        <v>114881</v>
      </c>
      <c r="H34" s="27"/>
      <c r="I34" s="51">
        <f t="shared" si="0"/>
        <v>95.95515937331173</v>
      </c>
    </row>
    <row r="35" spans="1:9" ht="12.75">
      <c r="A35" s="23"/>
      <c r="B35" s="3">
        <v>75414</v>
      </c>
      <c r="C35" s="3" t="s">
        <v>80</v>
      </c>
      <c r="D35" s="25">
        <v>5000</v>
      </c>
      <c r="E35" s="25">
        <v>458</v>
      </c>
      <c r="F35" s="25"/>
      <c r="G35" s="25">
        <v>458</v>
      </c>
      <c r="H35" s="27"/>
      <c r="I35" s="51">
        <f t="shared" si="0"/>
        <v>9.16</v>
      </c>
    </row>
    <row r="36" spans="1:9" ht="12.75">
      <c r="A36" s="23"/>
      <c r="B36" s="3">
        <v>75415</v>
      </c>
      <c r="C36" s="22" t="s">
        <v>81</v>
      </c>
      <c r="D36" s="58">
        <v>214020</v>
      </c>
      <c r="E36" s="58">
        <v>208699</v>
      </c>
      <c r="F36" s="25"/>
      <c r="G36" s="25">
        <v>208699</v>
      </c>
      <c r="H36" s="27"/>
      <c r="I36" s="51">
        <f t="shared" si="0"/>
        <v>97.51378375852724</v>
      </c>
    </row>
    <row r="37" spans="1:9" ht="12.75">
      <c r="A37" s="23"/>
      <c r="B37" s="3">
        <v>75416</v>
      </c>
      <c r="C37" s="3" t="s">
        <v>82</v>
      </c>
      <c r="D37" s="25">
        <v>194280</v>
      </c>
      <c r="E37" s="25">
        <v>186031</v>
      </c>
      <c r="F37" s="25"/>
      <c r="G37" s="25">
        <v>51979</v>
      </c>
      <c r="H37" s="27"/>
      <c r="I37" s="51">
        <f t="shared" si="0"/>
        <v>95.75406629606753</v>
      </c>
    </row>
    <row r="38" spans="1:9" ht="38.25">
      <c r="A38" s="23">
        <v>756</v>
      </c>
      <c r="B38" s="3"/>
      <c r="C38" s="22" t="s">
        <v>145</v>
      </c>
      <c r="D38" s="58">
        <f>SUM(D39)</f>
        <v>58576</v>
      </c>
      <c r="E38" s="58">
        <v>58576</v>
      </c>
      <c r="F38" s="25">
        <f>SUM(F39)</f>
        <v>0</v>
      </c>
      <c r="G38" s="25">
        <f>SUM(G39)</f>
        <v>58576</v>
      </c>
      <c r="H38" s="27">
        <f>SUM(H39)</f>
        <v>0</v>
      </c>
      <c r="I38" s="51">
        <f t="shared" si="0"/>
        <v>100</v>
      </c>
    </row>
    <row r="39" spans="1:9" ht="25.5">
      <c r="A39" s="23"/>
      <c r="B39" s="3">
        <v>75647</v>
      </c>
      <c r="C39" s="22" t="s">
        <v>83</v>
      </c>
      <c r="D39" s="58">
        <v>58576</v>
      </c>
      <c r="E39" s="58">
        <v>58576</v>
      </c>
      <c r="F39" s="25"/>
      <c r="G39" s="25">
        <v>58576</v>
      </c>
      <c r="H39" s="27"/>
      <c r="I39" s="51">
        <f t="shared" si="0"/>
        <v>100</v>
      </c>
    </row>
    <row r="40" spans="1:9" ht="12.75">
      <c r="A40" s="23">
        <v>757</v>
      </c>
      <c r="B40" s="3"/>
      <c r="C40" s="22" t="s">
        <v>84</v>
      </c>
      <c r="D40" s="58">
        <f>SUM(D41)</f>
        <v>567264</v>
      </c>
      <c r="E40" s="58">
        <v>567264</v>
      </c>
      <c r="F40" s="25">
        <f>SUM(F41)</f>
        <v>0</v>
      </c>
      <c r="G40" s="25">
        <f>SUM(G41)</f>
        <v>0</v>
      </c>
      <c r="H40" s="27">
        <f>SUM(H41)</f>
        <v>0</v>
      </c>
      <c r="I40" s="51">
        <f t="shared" si="0"/>
        <v>100</v>
      </c>
    </row>
    <row r="41" spans="1:9" ht="25.5">
      <c r="A41" s="23"/>
      <c r="B41" s="3">
        <v>75702</v>
      </c>
      <c r="C41" s="22" t="s">
        <v>85</v>
      </c>
      <c r="D41" s="58">
        <v>567264</v>
      </c>
      <c r="E41" s="58">
        <v>567264</v>
      </c>
      <c r="F41" s="25"/>
      <c r="G41" s="25"/>
      <c r="H41" s="27"/>
      <c r="I41" s="51">
        <f t="shared" si="0"/>
        <v>100</v>
      </c>
    </row>
    <row r="42" spans="1:9" ht="12.75">
      <c r="A42" s="23">
        <v>758</v>
      </c>
      <c r="B42" s="3"/>
      <c r="C42" s="22" t="s">
        <v>56</v>
      </c>
      <c r="D42" s="58">
        <f>SUM(D43)</f>
        <v>1327511</v>
      </c>
      <c r="E42" s="58">
        <v>1325520</v>
      </c>
      <c r="F42" s="25">
        <f>SUM(F43:F43)</f>
        <v>0</v>
      </c>
      <c r="G42" s="25">
        <f>SUM(G43:G43)</f>
        <v>1325520</v>
      </c>
      <c r="H42" s="27">
        <f>SUM(H43:H43)</f>
        <v>0</v>
      </c>
      <c r="I42" s="51">
        <f t="shared" si="0"/>
        <v>99.85002007516321</v>
      </c>
    </row>
    <row r="43" spans="1:9" ht="25.5">
      <c r="A43" s="23"/>
      <c r="B43" s="3">
        <v>75802</v>
      </c>
      <c r="C43" s="22" t="s">
        <v>137</v>
      </c>
      <c r="D43" s="58">
        <v>1327511</v>
      </c>
      <c r="E43" s="58">
        <v>1325520</v>
      </c>
      <c r="F43" s="25"/>
      <c r="G43" s="25">
        <v>1325520</v>
      </c>
      <c r="H43" s="27"/>
      <c r="I43" s="51">
        <f t="shared" si="0"/>
        <v>99.85002007516321</v>
      </c>
    </row>
    <row r="44" spans="1:9" ht="12.75">
      <c r="A44" s="23">
        <v>801</v>
      </c>
      <c r="B44" s="3"/>
      <c r="C44" s="22" t="s">
        <v>59</v>
      </c>
      <c r="D44" s="58">
        <f>SUM(D45:D49)</f>
        <v>4793421</v>
      </c>
      <c r="E44" s="58">
        <v>5007756</v>
      </c>
      <c r="F44" s="25">
        <f>SUM(F45:F49)</f>
        <v>0</v>
      </c>
      <c r="G44" s="25">
        <f>SUM(G45:G49)</f>
        <v>1528723</v>
      </c>
      <c r="H44" s="27">
        <f>SUM(H45:H49)</f>
        <v>704916</v>
      </c>
      <c r="I44" s="51">
        <f t="shared" si="0"/>
        <v>104.47144116905234</v>
      </c>
    </row>
    <row r="45" spans="1:9" ht="12.75">
      <c r="A45" s="23"/>
      <c r="B45" s="3">
        <v>80101</v>
      </c>
      <c r="C45" s="22" t="s">
        <v>60</v>
      </c>
      <c r="D45" s="58">
        <v>3937809</v>
      </c>
      <c r="E45" s="58">
        <v>4086812</v>
      </c>
      <c r="F45" s="25"/>
      <c r="G45" s="25">
        <v>1332565</v>
      </c>
      <c r="H45" s="27">
        <v>704916</v>
      </c>
      <c r="I45" s="51">
        <f t="shared" si="0"/>
        <v>103.78390622805729</v>
      </c>
    </row>
    <row r="46" spans="1:9" ht="12.75">
      <c r="A46" s="23"/>
      <c r="B46" s="3">
        <v>80104</v>
      </c>
      <c r="C46" s="22" t="s">
        <v>95</v>
      </c>
      <c r="D46" s="58">
        <v>427000</v>
      </c>
      <c r="E46" s="58">
        <v>315099</v>
      </c>
      <c r="F46" s="25"/>
      <c r="G46" s="25">
        <v>41865</v>
      </c>
      <c r="H46" s="27"/>
      <c r="I46" s="51">
        <f t="shared" si="0"/>
        <v>73.79367681498829</v>
      </c>
    </row>
    <row r="47" spans="1:9" ht="12.75">
      <c r="A47" s="23"/>
      <c r="B47" s="3">
        <v>80110</v>
      </c>
      <c r="C47" s="22" t="s">
        <v>86</v>
      </c>
      <c r="D47" s="58">
        <v>318000</v>
      </c>
      <c r="E47" s="58">
        <v>505506</v>
      </c>
      <c r="F47" s="25"/>
      <c r="G47" s="25">
        <v>53954</v>
      </c>
      <c r="H47" s="27"/>
      <c r="I47" s="51">
        <f t="shared" si="0"/>
        <v>158.96415094339622</v>
      </c>
    </row>
    <row r="48" spans="1:9" ht="12.75">
      <c r="A48" s="23"/>
      <c r="B48" s="3">
        <v>80113</v>
      </c>
      <c r="C48" s="22" t="s">
        <v>87</v>
      </c>
      <c r="D48" s="58">
        <v>100612</v>
      </c>
      <c r="E48" s="58">
        <v>93665</v>
      </c>
      <c r="F48" s="25"/>
      <c r="G48" s="25">
        <v>93665</v>
      </c>
      <c r="H48" s="27"/>
      <c r="I48" s="51">
        <f t="shared" si="0"/>
        <v>93.09525702699479</v>
      </c>
    </row>
    <row r="49" spans="1:9" ht="12.75">
      <c r="A49" s="23"/>
      <c r="B49" s="3">
        <v>80146</v>
      </c>
      <c r="C49" s="22" t="s">
        <v>88</v>
      </c>
      <c r="D49" s="58">
        <v>10000</v>
      </c>
      <c r="E49" s="58">
        <v>6674</v>
      </c>
      <c r="F49" s="25"/>
      <c r="G49" s="25">
        <v>6674</v>
      </c>
      <c r="H49" s="27"/>
      <c r="I49" s="51">
        <f t="shared" si="0"/>
        <v>66.74</v>
      </c>
    </row>
    <row r="50" spans="1:9" ht="12.75">
      <c r="A50" s="23">
        <v>851</v>
      </c>
      <c r="B50" s="3"/>
      <c r="C50" s="22" t="s">
        <v>15</v>
      </c>
      <c r="D50" s="58">
        <f>SUM(D51:D52)</f>
        <v>297500</v>
      </c>
      <c r="E50" s="58">
        <v>296627</v>
      </c>
      <c r="F50" s="25">
        <f>SUM(F51:F52)</f>
        <v>0</v>
      </c>
      <c r="G50" s="25">
        <f>SUM(G51:G52)</f>
        <v>204587</v>
      </c>
      <c r="H50" s="27">
        <f>SUM(H51:H52)</f>
        <v>1835</v>
      </c>
      <c r="I50" s="51">
        <f t="shared" si="0"/>
        <v>99.70655462184874</v>
      </c>
    </row>
    <row r="51" spans="1:9" ht="12.75">
      <c r="A51" s="23"/>
      <c r="B51" s="3">
        <v>85121</v>
      </c>
      <c r="C51" s="22" t="s">
        <v>89</v>
      </c>
      <c r="D51" s="58">
        <v>135785</v>
      </c>
      <c r="E51" s="58">
        <v>135703</v>
      </c>
      <c r="F51" s="25"/>
      <c r="G51" s="25">
        <v>98061</v>
      </c>
      <c r="H51" s="27"/>
      <c r="I51" s="51">
        <f t="shared" si="0"/>
        <v>99.93961041352138</v>
      </c>
    </row>
    <row r="52" spans="1:9" ht="12.75">
      <c r="A52" s="23"/>
      <c r="B52" s="3">
        <v>85154</v>
      </c>
      <c r="C52" s="22" t="s">
        <v>14</v>
      </c>
      <c r="D52" s="58">
        <v>161715</v>
      </c>
      <c r="E52" s="58">
        <v>160924</v>
      </c>
      <c r="F52" s="25"/>
      <c r="G52" s="25">
        <v>106526</v>
      </c>
      <c r="H52" s="27">
        <v>1835</v>
      </c>
      <c r="I52" s="51">
        <f t="shared" si="0"/>
        <v>99.51086788485917</v>
      </c>
    </row>
    <row r="53" spans="1:9" ht="12.75">
      <c r="A53" s="23">
        <v>852</v>
      </c>
      <c r="B53" s="3"/>
      <c r="C53" s="22" t="s">
        <v>61</v>
      </c>
      <c r="D53" s="58">
        <f>SUM(C54:D61)</f>
        <v>1020780</v>
      </c>
      <c r="E53" s="58">
        <v>1008074</v>
      </c>
      <c r="F53" s="26">
        <f>SUM(F54:F61)</f>
        <v>0</v>
      </c>
      <c r="G53" s="26">
        <f>SUM(G54:G61)</f>
        <v>770485</v>
      </c>
      <c r="H53" s="27">
        <f>SUM(H54:H61)</f>
        <v>5965</v>
      </c>
      <c r="I53" s="51">
        <f t="shared" si="0"/>
        <v>98.7552655812222</v>
      </c>
    </row>
    <row r="54" spans="1:9" ht="38.25">
      <c r="A54" s="23"/>
      <c r="B54" s="3">
        <v>85212</v>
      </c>
      <c r="C54" s="22" t="s">
        <v>166</v>
      </c>
      <c r="D54" s="58">
        <v>439801</v>
      </c>
      <c r="E54" s="58">
        <v>429550</v>
      </c>
      <c r="F54" s="26"/>
      <c r="G54" s="26">
        <v>419848</v>
      </c>
      <c r="H54" s="27">
        <v>5965</v>
      </c>
      <c r="I54" s="51">
        <f t="shared" si="0"/>
        <v>97.66917310328989</v>
      </c>
    </row>
    <row r="55" spans="1:9" ht="38.25">
      <c r="A55" s="23"/>
      <c r="B55" s="3">
        <v>85213</v>
      </c>
      <c r="C55" s="22" t="s">
        <v>90</v>
      </c>
      <c r="D55" s="58">
        <v>5650</v>
      </c>
      <c r="E55" s="58">
        <v>5274</v>
      </c>
      <c r="F55" s="25"/>
      <c r="G55" s="25">
        <v>5274</v>
      </c>
      <c r="H55" s="27"/>
      <c r="I55" s="51">
        <f t="shared" si="0"/>
        <v>93.34513274336284</v>
      </c>
    </row>
    <row r="56" spans="1:9" ht="25.5">
      <c r="A56" s="23"/>
      <c r="B56" s="3">
        <v>85214</v>
      </c>
      <c r="C56" s="22" t="s">
        <v>91</v>
      </c>
      <c r="D56" s="58">
        <v>214600</v>
      </c>
      <c r="E56" s="58">
        <v>183370</v>
      </c>
      <c r="F56" s="25"/>
      <c r="G56" s="25">
        <v>183370</v>
      </c>
      <c r="H56" s="27"/>
      <c r="I56" s="51">
        <f t="shared" si="0"/>
        <v>85.44734389561975</v>
      </c>
    </row>
    <row r="57" spans="1:9" ht="12.75">
      <c r="A57" s="23"/>
      <c r="B57" s="3">
        <v>85215</v>
      </c>
      <c r="C57" s="22" t="s">
        <v>92</v>
      </c>
      <c r="D57" s="58">
        <v>60000</v>
      </c>
      <c r="E57" s="58">
        <v>59893</v>
      </c>
      <c r="F57" s="25"/>
      <c r="G57" s="25">
        <v>59893</v>
      </c>
      <c r="H57" s="27"/>
      <c r="I57" s="51">
        <f t="shared" si="0"/>
        <v>99.82166666666666</v>
      </c>
    </row>
    <row r="58" spans="1:9" ht="12.75">
      <c r="A58" s="23"/>
      <c r="B58" s="3">
        <v>85216</v>
      </c>
      <c r="C58" s="22" t="s">
        <v>63</v>
      </c>
      <c r="D58" s="58">
        <v>3710</v>
      </c>
      <c r="E58" s="58">
        <v>3710</v>
      </c>
      <c r="F58" s="25"/>
      <c r="G58" s="25">
        <v>3710</v>
      </c>
      <c r="H58" s="27"/>
      <c r="I58" s="51">
        <f t="shared" si="0"/>
        <v>100</v>
      </c>
    </row>
    <row r="59" spans="1:9" ht="12.75">
      <c r="A59" s="23"/>
      <c r="B59" s="3">
        <v>85219</v>
      </c>
      <c r="C59" s="22" t="s">
        <v>64</v>
      </c>
      <c r="D59" s="58">
        <v>186785</v>
      </c>
      <c r="E59" s="58">
        <v>206156</v>
      </c>
      <c r="F59" s="25"/>
      <c r="G59" s="25">
        <v>56975</v>
      </c>
      <c r="H59" s="27"/>
      <c r="I59" s="51">
        <f t="shared" si="0"/>
        <v>110.37074711566774</v>
      </c>
    </row>
    <row r="60" spans="1:9" ht="25.5">
      <c r="A60" s="23"/>
      <c r="B60" s="3">
        <v>85228</v>
      </c>
      <c r="C60" s="22" t="s">
        <v>93</v>
      </c>
      <c r="D60" s="58">
        <v>84000</v>
      </c>
      <c r="E60" s="58">
        <v>82654</v>
      </c>
      <c r="F60" s="25"/>
      <c r="G60" s="25">
        <v>3948</v>
      </c>
      <c r="H60" s="27"/>
      <c r="I60" s="51">
        <f t="shared" si="0"/>
        <v>98.39761904761905</v>
      </c>
    </row>
    <row r="61" spans="1:9" ht="12.75">
      <c r="A61" s="23"/>
      <c r="B61" s="3">
        <v>85295</v>
      </c>
      <c r="C61" s="22" t="s">
        <v>94</v>
      </c>
      <c r="D61" s="58">
        <v>26234</v>
      </c>
      <c r="E61" s="58">
        <v>37467</v>
      </c>
      <c r="F61" s="25"/>
      <c r="G61" s="25">
        <v>37467</v>
      </c>
      <c r="H61" s="27"/>
      <c r="I61" s="51">
        <f t="shared" si="0"/>
        <v>142.81847983532822</v>
      </c>
    </row>
    <row r="62" spans="1:9" ht="12.75">
      <c r="A62" s="23" t="s">
        <v>183</v>
      </c>
      <c r="B62" s="3"/>
      <c r="C62" s="22" t="s">
        <v>168</v>
      </c>
      <c r="D62" s="58">
        <f>SUM(D63)</f>
        <v>66277</v>
      </c>
      <c r="E62" s="58">
        <v>66277</v>
      </c>
      <c r="F62" s="26">
        <f>SUM(F63)</f>
        <v>0</v>
      </c>
      <c r="G62" s="26">
        <f>SUM(G63)</f>
        <v>66277</v>
      </c>
      <c r="H62" s="27">
        <f>SUM(H63)</f>
        <v>0</v>
      </c>
      <c r="I62" s="51">
        <f t="shared" si="0"/>
        <v>100</v>
      </c>
    </row>
    <row r="63" spans="1:9" ht="12.75">
      <c r="A63" s="23"/>
      <c r="B63" s="3">
        <v>85401</v>
      </c>
      <c r="C63" s="22" t="s">
        <v>169</v>
      </c>
      <c r="D63" s="58">
        <v>66277</v>
      </c>
      <c r="E63" s="58">
        <v>66277</v>
      </c>
      <c r="F63" s="25"/>
      <c r="G63" s="25">
        <v>66277</v>
      </c>
      <c r="H63" s="27"/>
      <c r="I63" s="51">
        <f t="shared" si="0"/>
        <v>100</v>
      </c>
    </row>
    <row r="64" spans="1:9" ht="12.75">
      <c r="A64" s="23">
        <v>900</v>
      </c>
      <c r="B64" s="3"/>
      <c r="C64" s="22" t="s">
        <v>66</v>
      </c>
      <c r="D64" s="58">
        <f>SUM(D65:D71)</f>
        <v>3716250</v>
      </c>
      <c r="E64" s="58">
        <v>3716211</v>
      </c>
      <c r="F64" s="25">
        <f>SUM(F65:F71)</f>
        <v>0</v>
      </c>
      <c r="G64" s="25">
        <f>SUM(G65:G71)</f>
        <v>1366813</v>
      </c>
      <c r="H64" s="27">
        <f>SUM(H65:H71)</f>
        <v>2219571</v>
      </c>
      <c r="I64" s="51">
        <f t="shared" si="0"/>
        <v>99.99895055499496</v>
      </c>
    </row>
    <row r="65" spans="1:9" ht="12.75">
      <c r="A65" s="23"/>
      <c r="B65" s="3">
        <v>90001</v>
      </c>
      <c r="C65" s="22" t="s">
        <v>68</v>
      </c>
      <c r="D65" s="58">
        <v>675708</v>
      </c>
      <c r="E65" s="58">
        <v>675708</v>
      </c>
      <c r="F65" s="25"/>
      <c r="G65" s="25">
        <v>6553</v>
      </c>
      <c r="H65" s="27">
        <v>669155</v>
      </c>
      <c r="I65" s="51">
        <f t="shared" si="0"/>
        <v>100</v>
      </c>
    </row>
    <row r="66" spans="1:9" ht="12.75">
      <c r="A66" s="23"/>
      <c r="B66" s="3">
        <v>90002</v>
      </c>
      <c r="C66" s="3" t="s">
        <v>96</v>
      </c>
      <c r="D66" s="25">
        <v>10218</v>
      </c>
      <c r="E66" s="25">
        <v>10218</v>
      </c>
      <c r="F66" s="25"/>
      <c r="G66" s="25"/>
      <c r="H66" s="27">
        <v>10218</v>
      </c>
      <c r="I66" s="51">
        <f t="shared" si="0"/>
        <v>100</v>
      </c>
    </row>
    <row r="67" spans="1:9" ht="12.75">
      <c r="A67" s="23"/>
      <c r="B67" s="3">
        <v>90003</v>
      </c>
      <c r="C67" s="3" t="s">
        <v>97</v>
      </c>
      <c r="D67" s="25">
        <v>860810</v>
      </c>
      <c r="E67" s="25">
        <v>860810</v>
      </c>
      <c r="F67" s="25"/>
      <c r="G67" s="25">
        <v>860810</v>
      </c>
      <c r="H67" s="27">
        <v>0</v>
      </c>
      <c r="I67" s="51">
        <f t="shared" si="0"/>
        <v>100</v>
      </c>
    </row>
    <row r="68" spans="1:9" ht="12.75">
      <c r="A68" s="23"/>
      <c r="B68" s="3">
        <v>90004</v>
      </c>
      <c r="C68" s="22" t="s">
        <v>98</v>
      </c>
      <c r="D68" s="58">
        <v>297533</v>
      </c>
      <c r="E68" s="58">
        <v>297533</v>
      </c>
      <c r="F68" s="25"/>
      <c r="G68" s="25">
        <v>167706</v>
      </c>
      <c r="H68" s="27"/>
      <c r="I68" s="51">
        <f t="shared" si="0"/>
        <v>100</v>
      </c>
    </row>
    <row r="69" spans="1:9" ht="12.75">
      <c r="A69" s="23"/>
      <c r="B69" s="3">
        <v>90013</v>
      </c>
      <c r="C69" s="22" t="s">
        <v>142</v>
      </c>
      <c r="D69" s="58">
        <v>300</v>
      </c>
      <c r="E69" s="58">
        <v>300</v>
      </c>
      <c r="F69" s="25"/>
      <c r="G69" s="25">
        <v>300</v>
      </c>
      <c r="H69" s="27"/>
      <c r="I69" s="51">
        <f t="shared" si="0"/>
        <v>100</v>
      </c>
    </row>
    <row r="70" spans="1:9" ht="12.75">
      <c r="A70" s="23"/>
      <c r="B70" s="3">
        <v>90015</v>
      </c>
      <c r="C70" s="22" t="s">
        <v>99</v>
      </c>
      <c r="D70" s="58">
        <v>1081869</v>
      </c>
      <c r="E70" s="58">
        <v>1081869</v>
      </c>
      <c r="F70" s="25"/>
      <c r="G70" s="25">
        <v>323663</v>
      </c>
      <c r="H70" s="27">
        <v>758206</v>
      </c>
      <c r="I70" s="51">
        <f t="shared" si="0"/>
        <v>100</v>
      </c>
    </row>
    <row r="71" spans="1:9" ht="12.75">
      <c r="A71" s="23"/>
      <c r="B71" s="3">
        <v>90095</v>
      </c>
      <c r="C71" s="22" t="s">
        <v>73</v>
      </c>
      <c r="D71" s="58">
        <v>789812</v>
      </c>
      <c r="E71" s="58">
        <v>789773</v>
      </c>
      <c r="F71" s="25"/>
      <c r="G71" s="25">
        <v>7781</v>
      </c>
      <c r="H71" s="27">
        <v>781992</v>
      </c>
      <c r="I71" s="51">
        <f t="shared" si="0"/>
        <v>99.99506211604788</v>
      </c>
    </row>
    <row r="72" spans="1:9" ht="12.75">
      <c r="A72" s="23">
        <v>921</v>
      </c>
      <c r="B72" s="3"/>
      <c r="C72" s="22" t="s">
        <v>100</v>
      </c>
      <c r="D72" s="58">
        <f>SUM(D73:D75)</f>
        <v>955000</v>
      </c>
      <c r="E72" s="58">
        <v>943180</v>
      </c>
      <c r="F72" s="25">
        <f>SUM(F73:F75)</f>
        <v>0</v>
      </c>
      <c r="G72" s="25">
        <f>SUM(G73:G75)</f>
        <v>183099</v>
      </c>
      <c r="H72" s="27">
        <f>SUM(H73:H75)</f>
        <v>760081</v>
      </c>
      <c r="I72" s="51">
        <f t="shared" si="0"/>
        <v>98.76230366492148</v>
      </c>
    </row>
    <row r="73" spans="1:9" ht="12.75">
      <c r="A73" s="23"/>
      <c r="B73" s="3">
        <v>92118</v>
      </c>
      <c r="C73" s="3" t="s">
        <v>101</v>
      </c>
      <c r="D73" s="25">
        <v>27500</v>
      </c>
      <c r="E73" s="25">
        <v>26982</v>
      </c>
      <c r="F73" s="25"/>
      <c r="G73" s="25">
        <v>10452</v>
      </c>
      <c r="H73" s="27">
        <v>16530</v>
      </c>
      <c r="I73" s="51">
        <f aca="true" t="shared" si="1" ref="I73:I80">E73/D73*100</f>
        <v>98.11636363636363</v>
      </c>
    </row>
    <row r="74" spans="1:9" ht="12.75">
      <c r="A74" s="23"/>
      <c r="B74" s="3">
        <v>92120</v>
      </c>
      <c r="C74" s="22" t="s">
        <v>102</v>
      </c>
      <c r="D74" s="58">
        <v>755300</v>
      </c>
      <c r="E74" s="58">
        <v>744080</v>
      </c>
      <c r="F74" s="25"/>
      <c r="G74" s="25">
        <v>529</v>
      </c>
      <c r="H74" s="27">
        <v>743551</v>
      </c>
      <c r="I74" s="51">
        <f t="shared" si="1"/>
        <v>98.51449755064213</v>
      </c>
    </row>
    <row r="75" spans="1:9" ht="12.75">
      <c r="A75" s="23"/>
      <c r="B75" s="3">
        <v>92195</v>
      </c>
      <c r="C75" s="3" t="s">
        <v>73</v>
      </c>
      <c r="D75" s="25">
        <v>172200</v>
      </c>
      <c r="E75" s="25">
        <v>172118</v>
      </c>
      <c r="F75" s="25"/>
      <c r="G75" s="25">
        <v>172118</v>
      </c>
      <c r="H75" s="27"/>
      <c r="I75" s="51">
        <f t="shared" si="1"/>
        <v>99.95238095238095</v>
      </c>
    </row>
    <row r="76" spans="1:9" ht="12.75">
      <c r="A76" s="23">
        <v>926</v>
      </c>
      <c r="B76" s="3"/>
      <c r="C76" s="3" t="s">
        <v>103</v>
      </c>
      <c r="D76" s="25">
        <f>SUM(D77:D79)</f>
        <v>470000</v>
      </c>
      <c r="E76" s="25">
        <v>436885</v>
      </c>
      <c r="F76" s="25">
        <f>SUM(F77:F79)</f>
        <v>0</v>
      </c>
      <c r="G76" s="25">
        <f>SUM(G77:G79)</f>
        <v>107824</v>
      </c>
      <c r="H76" s="27">
        <f>SUM(H77:H79)</f>
        <v>123254</v>
      </c>
      <c r="I76" s="51">
        <f t="shared" si="1"/>
        <v>92.95425531914894</v>
      </c>
    </row>
    <row r="77" spans="1:9" ht="12.75">
      <c r="A77" s="23"/>
      <c r="B77" s="3">
        <v>92601</v>
      </c>
      <c r="C77" s="3" t="s">
        <v>104</v>
      </c>
      <c r="D77" s="25">
        <v>121000</v>
      </c>
      <c r="E77" s="25">
        <v>120578</v>
      </c>
      <c r="F77" s="25">
        <v>0</v>
      </c>
      <c r="G77" s="25"/>
      <c r="H77" s="27">
        <v>120578</v>
      </c>
      <c r="I77" s="51">
        <f t="shared" si="1"/>
        <v>99.65123966942149</v>
      </c>
    </row>
    <row r="78" spans="1:9" ht="12.75">
      <c r="A78" s="23"/>
      <c r="B78" s="3">
        <v>92605</v>
      </c>
      <c r="C78" s="22" t="s">
        <v>105</v>
      </c>
      <c r="D78" s="58">
        <v>229000</v>
      </c>
      <c r="E78" s="58">
        <v>205807</v>
      </c>
      <c r="F78" s="25">
        <v>0</v>
      </c>
      <c r="G78" s="25"/>
      <c r="H78" s="27">
        <v>0</v>
      </c>
      <c r="I78" s="51">
        <f t="shared" si="1"/>
        <v>89.87205240174673</v>
      </c>
    </row>
    <row r="79" spans="1:9" ht="13.5" thickBot="1">
      <c r="A79" s="23"/>
      <c r="B79" s="3">
        <v>92695</v>
      </c>
      <c r="C79" s="3" t="s">
        <v>73</v>
      </c>
      <c r="D79" s="25">
        <v>120000</v>
      </c>
      <c r="E79" s="25">
        <v>110500</v>
      </c>
      <c r="F79" s="25">
        <v>0</v>
      </c>
      <c r="G79" s="25">
        <v>107824</v>
      </c>
      <c r="H79" s="27">
        <v>2676</v>
      </c>
      <c r="I79" s="51">
        <f t="shared" si="1"/>
        <v>92.08333333333333</v>
      </c>
    </row>
    <row r="80" spans="1:9" ht="13.5" thickBot="1">
      <c r="A80" s="110" t="s">
        <v>106</v>
      </c>
      <c r="B80" s="111"/>
      <c r="C80" s="112"/>
      <c r="D80" s="59">
        <f>SUM(D8+D11+D14+D16+D20+D22+D26+D30+D38+D40+D42+D44+D50+D53+D62+D64+D72+D76)</f>
        <v>22604621</v>
      </c>
      <c r="E80" s="59">
        <v>22572593</v>
      </c>
      <c r="F80" s="28">
        <f>SUM(F8+F11+F14+F16+F20+F22+F26+F30+F38+F40+F42+F44+F50+F53+F62+F64+F72+F76)</f>
        <v>0</v>
      </c>
      <c r="G80" s="28">
        <f>SUM(G8+G11+G14+G16+G20+G22+G26+G30+G38+G40+G42+G44+G50+G53+G62+G64+G72+G76)</f>
        <v>9054741</v>
      </c>
      <c r="H80" s="64">
        <f>SUM(H8+H11+H14+H16+H20+H22+H26+H30+H38+H40+H42+H44+H50+H53+H62+H64+H72+H76)</f>
        <v>8071222</v>
      </c>
      <c r="I80" s="51">
        <f t="shared" si="1"/>
        <v>99.85831215661611</v>
      </c>
    </row>
    <row r="81" spans="4:9" ht="12.75">
      <c r="D81" s="29"/>
      <c r="E81" s="29"/>
      <c r="I81" s="47"/>
    </row>
    <row r="82" spans="4:9" ht="12.75">
      <c r="D82" s="29"/>
      <c r="E82" s="29"/>
      <c r="I82" s="47"/>
    </row>
    <row r="83" spans="4:9" ht="12.75">
      <c r="D83" s="60">
        <f>SUM(D8:D79)/2</f>
        <v>22604621</v>
      </c>
      <c r="E83" s="29">
        <f>SUM(E8:E79)/2</f>
        <v>22572593</v>
      </c>
      <c r="F83" s="29">
        <f>SUM(F8:F79)/2</f>
        <v>0</v>
      </c>
      <c r="G83" s="29">
        <f>SUM(G8:G79)/2</f>
        <v>9054741</v>
      </c>
      <c r="H83" s="29">
        <f>SUM(H8:H79)/2</f>
        <v>8071222</v>
      </c>
      <c r="I83" s="47"/>
    </row>
  </sheetData>
  <mergeCells count="10">
    <mergeCell ref="G1:H1"/>
    <mergeCell ref="A2:G2"/>
    <mergeCell ref="A3:A6"/>
    <mergeCell ref="B3:B6"/>
    <mergeCell ref="C3:C6"/>
    <mergeCell ref="F3:H3"/>
    <mergeCell ref="A80:C80"/>
    <mergeCell ref="F4:G4"/>
    <mergeCell ref="H4:H6"/>
    <mergeCell ref="F5:G5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F42"/>
  <sheetViews>
    <sheetView showGridLines="0" view="pageBreakPreview" zoomScale="60" zoomScaleNormal="75" workbookViewId="0" topLeftCell="A1">
      <selection activeCell="A3" sqref="A3:F39"/>
    </sheetView>
  </sheetViews>
  <sheetFormatPr defaultColWidth="9.140625" defaultRowHeight="12.75"/>
  <cols>
    <col min="1" max="1" width="5.8515625" style="0" customWidth="1"/>
    <col min="2" max="2" width="10.28125" style="0" customWidth="1"/>
    <col min="3" max="3" width="70.7109375" style="0" customWidth="1"/>
    <col min="4" max="4" width="13.421875" style="0" customWidth="1"/>
    <col min="5" max="5" width="14.421875" style="0" customWidth="1"/>
    <col min="6" max="6" width="12.140625" style="0" customWidth="1"/>
  </cols>
  <sheetData>
    <row r="1" spans="1:6" ht="27.75" customHeight="1">
      <c r="A1" s="8"/>
      <c r="B1" s="8"/>
      <c r="C1" s="8"/>
      <c r="D1" s="53"/>
      <c r="E1" s="11" t="s">
        <v>200</v>
      </c>
      <c r="F1" s="47"/>
    </row>
    <row r="2" spans="1:6" ht="88.5" customHeight="1" thickBot="1">
      <c r="A2" s="132" t="s">
        <v>199</v>
      </c>
      <c r="B2" s="132"/>
      <c r="C2" s="132"/>
      <c r="D2" s="132"/>
      <c r="E2" s="10" t="s">
        <v>12</v>
      </c>
      <c r="F2" s="47"/>
    </row>
    <row r="3" spans="1:6" ht="13.5" customHeight="1" thickBot="1">
      <c r="A3" s="133" t="s">
        <v>0</v>
      </c>
      <c r="B3" s="136" t="s">
        <v>11</v>
      </c>
      <c r="C3" s="137" t="s">
        <v>13</v>
      </c>
      <c r="D3" s="78"/>
      <c r="E3" s="79"/>
      <c r="F3" s="80"/>
    </row>
    <row r="4" spans="1:6" ht="36.75" thickBot="1">
      <c r="A4" s="134"/>
      <c r="B4" s="136"/>
      <c r="C4" s="137"/>
      <c r="D4" s="81" t="s">
        <v>180</v>
      </c>
      <c r="E4" s="105" t="s">
        <v>10</v>
      </c>
      <c r="F4" s="82" t="s">
        <v>193</v>
      </c>
    </row>
    <row r="5" spans="1:6" ht="18.75" thickBot="1">
      <c r="A5" s="134"/>
      <c r="B5" s="136"/>
      <c r="C5" s="137"/>
      <c r="D5" s="81" t="s">
        <v>181</v>
      </c>
      <c r="E5" s="130"/>
      <c r="F5" s="82" t="s">
        <v>194</v>
      </c>
    </row>
    <row r="6" spans="1:6" ht="18.75" thickBot="1">
      <c r="A6" s="135"/>
      <c r="B6" s="136"/>
      <c r="C6" s="137"/>
      <c r="D6" s="83" t="s">
        <v>182</v>
      </c>
      <c r="E6" s="131"/>
      <c r="F6" s="84"/>
    </row>
    <row r="7" spans="1:6" ht="19.5" thickBot="1">
      <c r="A7" s="85">
        <v>1</v>
      </c>
      <c r="B7" s="86">
        <v>2</v>
      </c>
      <c r="C7" s="85">
        <v>3</v>
      </c>
      <c r="D7" s="87"/>
      <c r="E7" s="85">
        <v>12</v>
      </c>
      <c r="F7" s="88"/>
    </row>
    <row r="8" spans="1:6" ht="18">
      <c r="A8" s="89">
        <v>600</v>
      </c>
      <c r="B8" s="90"/>
      <c r="C8" s="91" t="s">
        <v>19</v>
      </c>
      <c r="D8" s="92">
        <f>SUM(D9:D9)</f>
        <v>2635000</v>
      </c>
      <c r="E8" s="93">
        <f>SUM(E9:E9)</f>
        <v>2553563</v>
      </c>
      <c r="F8" s="94">
        <f>E8/D8*100</f>
        <v>96.90941176470588</v>
      </c>
    </row>
    <row r="9" spans="1:6" ht="18">
      <c r="A9" s="89"/>
      <c r="B9" s="91">
        <v>60016</v>
      </c>
      <c r="C9" s="91" t="s">
        <v>72</v>
      </c>
      <c r="D9" s="92">
        <v>2635000</v>
      </c>
      <c r="E9" s="93">
        <v>2553563</v>
      </c>
      <c r="F9" s="95">
        <f aca="true" t="shared" si="0" ref="F9:F39">E9/D9*100</f>
        <v>96.90941176470588</v>
      </c>
    </row>
    <row r="10" spans="1:6" ht="18">
      <c r="A10" s="89">
        <v>630</v>
      </c>
      <c r="B10" s="91"/>
      <c r="C10" s="91" t="s">
        <v>22</v>
      </c>
      <c r="D10" s="92">
        <f>SUM(D11)</f>
        <v>114006</v>
      </c>
      <c r="E10" s="93">
        <f>SUM(E11)</f>
        <v>114006</v>
      </c>
      <c r="F10" s="95">
        <f t="shared" si="0"/>
        <v>100</v>
      </c>
    </row>
    <row r="11" spans="1:6" ht="18">
      <c r="A11" s="89"/>
      <c r="B11" s="91">
        <v>63095</v>
      </c>
      <c r="C11" s="91" t="s">
        <v>73</v>
      </c>
      <c r="D11" s="92">
        <v>114006</v>
      </c>
      <c r="E11" s="93">
        <v>114006</v>
      </c>
      <c r="F11" s="95">
        <f t="shared" si="0"/>
        <v>100</v>
      </c>
    </row>
    <row r="12" spans="1:6" ht="18">
      <c r="A12" s="89">
        <v>700</v>
      </c>
      <c r="B12" s="91"/>
      <c r="C12" s="91" t="s">
        <v>25</v>
      </c>
      <c r="D12" s="92">
        <f>SUM(D13:D15)</f>
        <v>1517410</v>
      </c>
      <c r="E12" s="93">
        <f>SUM(E13:E15)</f>
        <v>1517410</v>
      </c>
      <c r="F12" s="95">
        <f t="shared" si="0"/>
        <v>100</v>
      </c>
    </row>
    <row r="13" spans="1:6" ht="18">
      <c r="A13" s="89"/>
      <c r="B13" s="91">
        <v>70004</v>
      </c>
      <c r="C13" s="96" t="s">
        <v>185</v>
      </c>
      <c r="D13" s="92">
        <v>15322</v>
      </c>
      <c r="E13" s="93">
        <v>15322</v>
      </c>
      <c r="F13" s="95">
        <f t="shared" si="0"/>
        <v>100</v>
      </c>
    </row>
    <row r="14" spans="1:6" ht="18">
      <c r="A14" s="89"/>
      <c r="B14" s="91">
        <v>70005</v>
      </c>
      <c r="C14" s="96" t="s">
        <v>26</v>
      </c>
      <c r="D14" s="97">
        <v>892694</v>
      </c>
      <c r="E14" s="93">
        <v>892694</v>
      </c>
      <c r="F14" s="95">
        <f t="shared" si="0"/>
        <v>100</v>
      </c>
    </row>
    <row r="15" spans="1:6" ht="18">
      <c r="A15" s="89"/>
      <c r="B15" s="91">
        <v>70095</v>
      </c>
      <c r="C15" s="91" t="s">
        <v>73</v>
      </c>
      <c r="D15" s="92">
        <v>609394</v>
      </c>
      <c r="E15" s="93">
        <v>609394</v>
      </c>
      <c r="F15" s="95">
        <f t="shared" si="0"/>
        <v>100</v>
      </c>
    </row>
    <row r="16" spans="1:6" ht="18">
      <c r="A16" s="89" t="s">
        <v>136</v>
      </c>
      <c r="B16" s="91"/>
      <c r="C16" s="91" t="s">
        <v>138</v>
      </c>
      <c r="D16" s="92">
        <f>SUM(D17)</f>
        <v>67000</v>
      </c>
      <c r="E16" s="93">
        <f>SUM(E17)</f>
        <v>66487</v>
      </c>
      <c r="F16" s="95">
        <f t="shared" si="0"/>
        <v>99.23432835820896</v>
      </c>
    </row>
    <row r="17" spans="1:6" ht="18">
      <c r="A17" s="89"/>
      <c r="B17" s="91">
        <v>71004</v>
      </c>
      <c r="C17" s="96" t="s">
        <v>139</v>
      </c>
      <c r="D17" s="97">
        <v>67000</v>
      </c>
      <c r="E17" s="93">
        <v>66487</v>
      </c>
      <c r="F17" s="95">
        <f t="shared" si="0"/>
        <v>99.23432835820896</v>
      </c>
    </row>
    <row r="18" spans="1:6" ht="18">
      <c r="A18" s="89">
        <v>750</v>
      </c>
      <c r="B18" s="91"/>
      <c r="C18" s="91" t="s">
        <v>32</v>
      </c>
      <c r="D18" s="92">
        <f>SUM(D19:D19)</f>
        <v>5000</v>
      </c>
      <c r="E18" s="93">
        <f>SUM(E19:E19)</f>
        <v>4134</v>
      </c>
      <c r="F18" s="95">
        <f t="shared" si="0"/>
        <v>82.67999999999999</v>
      </c>
    </row>
    <row r="19" spans="1:6" ht="18">
      <c r="A19" s="89"/>
      <c r="B19" s="91">
        <v>75023</v>
      </c>
      <c r="C19" s="91" t="s">
        <v>35</v>
      </c>
      <c r="D19" s="92">
        <v>5000</v>
      </c>
      <c r="E19" s="93">
        <v>4134</v>
      </c>
      <c r="F19" s="95">
        <f t="shared" si="0"/>
        <v>82.67999999999999</v>
      </c>
    </row>
    <row r="20" spans="1:6" ht="18">
      <c r="A20" s="89">
        <v>801</v>
      </c>
      <c r="B20" s="91"/>
      <c r="C20" s="96" t="s">
        <v>59</v>
      </c>
      <c r="D20" s="97">
        <f>SUM(D21:D21)</f>
        <v>704916</v>
      </c>
      <c r="E20" s="93">
        <f>SUM(E21:E21)</f>
        <v>704916</v>
      </c>
      <c r="F20" s="95">
        <f t="shared" si="0"/>
        <v>100</v>
      </c>
    </row>
    <row r="21" spans="1:6" ht="18">
      <c r="A21" s="89"/>
      <c r="B21" s="91">
        <v>80101</v>
      </c>
      <c r="C21" s="96" t="s">
        <v>60</v>
      </c>
      <c r="D21" s="97">
        <v>704916</v>
      </c>
      <c r="E21" s="93">
        <v>704916</v>
      </c>
      <c r="F21" s="95">
        <f t="shared" si="0"/>
        <v>100</v>
      </c>
    </row>
    <row r="22" spans="1:6" ht="18">
      <c r="A22" s="89">
        <v>851</v>
      </c>
      <c r="B22" s="91"/>
      <c r="C22" s="96" t="s">
        <v>15</v>
      </c>
      <c r="D22" s="97">
        <f>SUM(D23:D23)</f>
        <v>2000</v>
      </c>
      <c r="E22" s="93">
        <f>SUM(E23:E23)</f>
        <v>1835</v>
      </c>
      <c r="F22" s="95">
        <f t="shared" si="0"/>
        <v>91.75</v>
      </c>
    </row>
    <row r="23" spans="1:6" ht="18">
      <c r="A23" s="89"/>
      <c r="B23" s="91">
        <v>85154</v>
      </c>
      <c r="C23" s="96" t="s">
        <v>14</v>
      </c>
      <c r="D23" s="97">
        <v>2000</v>
      </c>
      <c r="E23" s="93">
        <v>1835</v>
      </c>
      <c r="F23" s="95">
        <f t="shared" si="0"/>
        <v>91.75</v>
      </c>
    </row>
    <row r="24" spans="1:6" ht="18">
      <c r="A24" s="89">
        <v>852</v>
      </c>
      <c r="B24" s="91"/>
      <c r="C24" s="96" t="s">
        <v>61</v>
      </c>
      <c r="D24" s="97">
        <f>SUM(C25:D25)</f>
        <v>6400</v>
      </c>
      <c r="E24" s="93">
        <f>SUM(E25:E25)</f>
        <v>5965</v>
      </c>
      <c r="F24" s="95">
        <f t="shared" si="0"/>
        <v>93.203125</v>
      </c>
    </row>
    <row r="25" spans="1:6" ht="36">
      <c r="A25" s="89"/>
      <c r="B25" s="91">
        <v>85212</v>
      </c>
      <c r="C25" s="96" t="s">
        <v>166</v>
      </c>
      <c r="D25" s="97">
        <v>6400</v>
      </c>
      <c r="E25" s="93">
        <v>5965</v>
      </c>
      <c r="F25" s="95">
        <f t="shared" si="0"/>
        <v>93.203125</v>
      </c>
    </row>
    <row r="26" spans="1:6" ht="18">
      <c r="A26" s="89" t="s">
        <v>183</v>
      </c>
      <c r="B26" s="91"/>
      <c r="C26" s="96" t="s">
        <v>168</v>
      </c>
      <c r="D26" s="97">
        <f>SUM(D27)</f>
        <v>24813</v>
      </c>
      <c r="E26" s="93">
        <f>SUM(E27)</f>
        <v>24813</v>
      </c>
      <c r="F26" s="95">
        <f t="shared" si="0"/>
        <v>100</v>
      </c>
    </row>
    <row r="27" spans="1:6" ht="18">
      <c r="A27" s="89"/>
      <c r="B27" s="91">
        <v>85401</v>
      </c>
      <c r="C27" s="96" t="s">
        <v>169</v>
      </c>
      <c r="D27" s="97">
        <v>24813</v>
      </c>
      <c r="E27" s="93">
        <v>24813</v>
      </c>
      <c r="F27" s="95">
        <f t="shared" si="0"/>
        <v>100</v>
      </c>
    </row>
    <row r="28" spans="1:6" ht="18">
      <c r="A28" s="89">
        <v>900</v>
      </c>
      <c r="B28" s="91"/>
      <c r="C28" s="96" t="s">
        <v>66</v>
      </c>
      <c r="D28" s="97">
        <f>SUM(D29:D32)</f>
        <v>2219610</v>
      </c>
      <c r="E28" s="93">
        <f>SUM(E29:E32)</f>
        <v>2219571</v>
      </c>
      <c r="F28" s="95">
        <f t="shared" si="0"/>
        <v>99.99824293456957</v>
      </c>
    </row>
    <row r="29" spans="1:6" ht="18">
      <c r="A29" s="89"/>
      <c r="B29" s="91">
        <v>90001</v>
      </c>
      <c r="C29" s="96" t="s">
        <v>68</v>
      </c>
      <c r="D29" s="97">
        <v>669155</v>
      </c>
      <c r="E29" s="93">
        <v>669155</v>
      </c>
      <c r="F29" s="95">
        <f t="shared" si="0"/>
        <v>100</v>
      </c>
    </row>
    <row r="30" spans="1:6" ht="18">
      <c r="A30" s="89"/>
      <c r="B30" s="91">
        <v>90002</v>
      </c>
      <c r="C30" s="91" t="s">
        <v>96</v>
      </c>
      <c r="D30" s="92">
        <v>10218</v>
      </c>
      <c r="E30" s="93">
        <v>10218</v>
      </c>
      <c r="F30" s="95">
        <f t="shared" si="0"/>
        <v>100</v>
      </c>
    </row>
    <row r="31" spans="1:6" ht="18">
      <c r="A31" s="89"/>
      <c r="B31" s="91">
        <v>90015</v>
      </c>
      <c r="C31" s="96" t="s">
        <v>99</v>
      </c>
      <c r="D31" s="97">
        <v>758206</v>
      </c>
      <c r="E31" s="93">
        <v>758206</v>
      </c>
      <c r="F31" s="95">
        <f t="shared" si="0"/>
        <v>100</v>
      </c>
    </row>
    <row r="32" spans="1:6" ht="18">
      <c r="A32" s="89"/>
      <c r="B32" s="91">
        <v>90095</v>
      </c>
      <c r="C32" s="96" t="s">
        <v>73</v>
      </c>
      <c r="D32" s="97">
        <v>782031</v>
      </c>
      <c r="E32" s="93">
        <v>781992</v>
      </c>
      <c r="F32" s="95">
        <f t="shared" si="0"/>
        <v>99.99501298541874</v>
      </c>
    </row>
    <row r="33" spans="1:6" ht="18">
      <c r="A33" s="89">
        <v>921</v>
      </c>
      <c r="B33" s="91"/>
      <c r="C33" s="96" t="s">
        <v>100</v>
      </c>
      <c r="D33" s="97">
        <f>SUM(D34:D35)</f>
        <v>771350</v>
      </c>
      <c r="E33" s="93">
        <f>SUM(E34:E35)</f>
        <v>760081</v>
      </c>
      <c r="F33" s="95">
        <f t="shared" si="0"/>
        <v>98.5390549037402</v>
      </c>
    </row>
    <row r="34" spans="1:6" ht="18">
      <c r="A34" s="89"/>
      <c r="B34" s="91">
        <v>92118</v>
      </c>
      <c r="C34" s="91" t="s">
        <v>101</v>
      </c>
      <c r="D34" s="92">
        <v>16600</v>
      </c>
      <c r="E34" s="93">
        <v>16530</v>
      </c>
      <c r="F34" s="95">
        <f t="shared" si="0"/>
        <v>99.57831325301206</v>
      </c>
    </row>
    <row r="35" spans="1:6" ht="18">
      <c r="A35" s="89"/>
      <c r="B35" s="91">
        <v>92120</v>
      </c>
      <c r="C35" s="96" t="s">
        <v>102</v>
      </c>
      <c r="D35" s="97">
        <v>754750</v>
      </c>
      <c r="E35" s="93">
        <v>743551</v>
      </c>
      <c r="F35" s="95">
        <f t="shared" si="0"/>
        <v>98.51619741636304</v>
      </c>
    </row>
    <row r="36" spans="1:6" ht="18">
      <c r="A36" s="89">
        <v>926</v>
      </c>
      <c r="B36" s="91"/>
      <c r="C36" s="91" t="s">
        <v>103</v>
      </c>
      <c r="D36" s="92">
        <f>SUM(D37:D38)</f>
        <v>126000</v>
      </c>
      <c r="E36" s="93">
        <f>SUM(E37:E38)</f>
        <v>123254</v>
      </c>
      <c r="F36" s="95">
        <f t="shared" si="0"/>
        <v>97.82063492063492</v>
      </c>
    </row>
    <row r="37" spans="1:6" ht="18">
      <c r="A37" s="89"/>
      <c r="B37" s="91">
        <v>92601</v>
      </c>
      <c r="C37" s="91" t="s">
        <v>104</v>
      </c>
      <c r="D37" s="92">
        <v>121000</v>
      </c>
      <c r="E37" s="93">
        <v>120578</v>
      </c>
      <c r="F37" s="95">
        <f t="shared" si="0"/>
        <v>99.65123966942149</v>
      </c>
    </row>
    <row r="38" spans="1:6" ht="18.75" thickBot="1">
      <c r="A38" s="89"/>
      <c r="B38" s="98">
        <v>92695</v>
      </c>
      <c r="C38" s="98" t="s">
        <v>73</v>
      </c>
      <c r="D38" s="99">
        <v>5000</v>
      </c>
      <c r="E38" s="100">
        <v>2676</v>
      </c>
      <c r="F38" s="101">
        <f t="shared" si="0"/>
        <v>53.52</v>
      </c>
    </row>
    <row r="39" spans="1:6" ht="18.75" thickBot="1">
      <c r="A39" s="128" t="s">
        <v>106</v>
      </c>
      <c r="B39" s="129"/>
      <c r="C39" s="104"/>
      <c r="D39" s="102">
        <f>SUM(D8+D10+D12+D16+D18+D20+D22+D24+D26+D28+D33+D36)</f>
        <v>8193505</v>
      </c>
      <c r="E39" s="103">
        <f>SUM(E8+E10+E12+E16+E18+E20+E22+E24+E26+E28+E33+E36)</f>
        <v>8096035</v>
      </c>
      <c r="F39" s="88">
        <f t="shared" si="0"/>
        <v>98.81039921254701</v>
      </c>
    </row>
    <row r="40" spans="4:6" ht="12.75">
      <c r="D40" s="29"/>
      <c r="F40" s="47"/>
    </row>
    <row r="41" spans="4:6" ht="12.75">
      <c r="D41" s="29"/>
      <c r="F41" s="47"/>
    </row>
    <row r="42" spans="4:6" ht="12.75">
      <c r="D42" s="60">
        <f>SUM(D8:D38)/2</f>
        <v>8193505</v>
      </c>
      <c r="E42" s="29">
        <f>SUM(E8:E38)/2</f>
        <v>8096035</v>
      </c>
      <c r="F42" s="47"/>
    </row>
  </sheetData>
  <mergeCells count="6">
    <mergeCell ref="A39:C39"/>
    <mergeCell ref="E4:E6"/>
    <mergeCell ref="A2:D2"/>
    <mergeCell ref="A3:A6"/>
    <mergeCell ref="B3:B6"/>
    <mergeCell ref="C3:C6"/>
  </mergeCells>
  <printOptions/>
  <pageMargins left="0.75" right="0.75" top="1" bottom="1" header="0.5" footer="0.5"/>
  <pageSetup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showGridLines="0" zoomScale="75" zoomScaleNormal="75" workbookViewId="0" topLeftCell="A1">
      <selection activeCell="A1" sqref="A1:E12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3"/>
  <dimension ref="A1:L83"/>
  <sheetViews>
    <sheetView showGridLines="0" view="pageBreakPreview" zoomScale="75" zoomScaleNormal="75" zoomScaleSheetLayoutView="75" workbookViewId="0" topLeftCell="A1">
      <selection activeCell="L64" sqref="L64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23.8515625" style="0" customWidth="1"/>
    <col min="4" max="4" width="14.28125" style="29" customWidth="1"/>
    <col min="5" max="5" width="11.28125" style="0" customWidth="1"/>
    <col min="6" max="6" width="11.421875" style="0" customWidth="1"/>
    <col min="7" max="7" width="10.7109375" style="0" customWidth="1"/>
    <col min="8" max="8" width="10.00390625" style="0" customWidth="1"/>
    <col min="9" max="9" width="10.28125" style="0" customWidth="1"/>
    <col min="10" max="10" width="9.28125" style="0" customWidth="1"/>
    <col min="11" max="11" width="11.57421875" style="0" customWidth="1"/>
    <col min="12" max="12" width="12.57421875" style="0" customWidth="1"/>
  </cols>
  <sheetData>
    <row r="1" spans="1:12" ht="62.25" customHeight="1">
      <c r="A1" s="8"/>
      <c r="B1" s="8"/>
      <c r="C1" s="8"/>
      <c r="D1" s="53"/>
      <c r="E1" s="8"/>
      <c r="F1" s="8"/>
      <c r="G1" s="8"/>
      <c r="H1" s="8"/>
      <c r="I1" s="8"/>
      <c r="J1" s="8"/>
      <c r="K1" s="120" t="s">
        <v>184</v>
      </c>
      <c r="L1" s="120"/>
    </row>
    <row r="2" spans="1:12" ht="77.25" customHeight="1" thickBot="1">
      <c r="A2" s="106" t="s">
        <v>190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" t="s">
        <v>12</v>
      </c>
    </row>
    <row r="3" spans="1:12" ht="21.75" customHeight="1" thickBot="1">
      <c r="A3" s="121" t="s">
        <v>0</v>
      </c>
      <c r="B3" s="124" t="s">
        <v>11</v>
      </c>
      <c r="C3" s="125" t="s">
        <v>13</v>
      </c>
      <c r="D3" s="54"/>
      <c r="E3" s="141" t="s">
        <v>179</v>
      </c>
      <c r="F3" s="140" t="s">
        <v>5</v>
      </c>
      <c r="G3" s="126"/>
      <c r="H3" s="126"/>
      <c r="I3" s="126"/>
      <c r="J3" s="126"/>
      <c r="K3" s="126"/>
      <c r="L3" s="127"/>
    </row>
    <row r="4" spans="1:12" ht="25.5" customHeight="1" thickBot="1">
      <c r="A4" s="122"/>
      <c r="B4" s="124"/>
      <c r="C4" s="125"/>
      <c r="D4" s="55" t="s">
        <v>180</v>
      </c>
      <c r="E4" s="141"/>
      <c r="F4" s="139" t="s">
        <v>4</v>
      </c>
      <c r="G4" s="113"/>
      <c r="H4" s="113"/>
      <c r="I4" s="113"/>
      <c r="J4" s="113"/>
      <c r="K4" s="114"/>
      <c r="L4" s="115" t="s">
        <v>10</v>
      </c>
    </row>
    <row r="5" spans="1:12" ht="15" customHeight="1" thickBot="1">
      <c r="A5" s="122"/>
      <c r="B5" s="124"/>
      <c r="C5" s="125"/>
      <c r="D5" s="55" t="s">
        <v>181</v>
      </c>
      <c r="E5" s="141"/>
      <c r="F5" s="121" t="s">
        <v>6</v>
      </c>
      <c r="G5" s="138" t="s">
        <v>18</v>
      </c>
      <c r="H5" s="118"/>
      <c r="I5" s="118"/>
      <c r="J5" s="118"/>
      <c r="K5" s="119"/>
      <c r="L5" s="116"/>
    </row>
    <row r="6" spans="1:12" ht="39.75" customHeight="1" thickBot="1">
      <c r="A6" s="123"/>
      <c r="B6" s="124"/>
      <c r="C6" s="125"/>
      <c r="D6" s="56" t="s">
        <v>182</v>
      </c>
      <c r="E6" s="141"/>
      <c r="F6" s="123"/>
      <c r="G6" s="9" t="s">
        <v>7</v>
      </c>
      <c r="H6" s="9" t="s">
        <v>8</v>
      </c>
      <c r="I6" s="9" t="s">
        <v>9</v>
      </c>
      <c r="J6" s="9" t="s">
        <v>108</v>
      </c>
      <c r="K6" s="9" t="s">
        <v>107</v>
      </c>
      <c r="L6" s="117"/>
    </row>
    <row r="7" spans="1:12" ht="13.5" thickBot="1">
      <c r="A7" s="14">
        <v>1</v>
      </c>
      <c r="B7" s="14">
        <v>2</v>
      </c>
      <c r="C7" s="14">
        <v>3</v>
      </c>
      <c r="D7" s="57"/>
      <c r="E7" s="14">
        <v>4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</row>
    <row r="8" spans="1:12" ht="12.75">
      <c r="A8" s="23" t="s">
        <v>110</v>
      </c>
      <c r="B8" s="3"/>
      <c r="C8" s="22" t="s">
        <v>70</v>
      </c>
      <c r="D8" s="58">
        <f>SUM(D9:D10)</f>
        <v>13400</v>
      </c>
      <c r="E8" s="25">
        <f aca="true" t="shared" si="0" ref="E8:E39">SUM(F8+L8)</f>
        <v>7435</v>
      </c>
      <c r="F8" s="25">
        <f>SUM(G8:K8)</f>
        <v>7435</v>
      </c>
      <c r="G8" s="25">
        <f aca="true" t="shared" si="1" ref="G8:L8">SUM(G9)</f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>SUM(K9:K10)</f>
        <v>7435</v>
      </c>
      <c r="L8" s="26">
        <f t="shared" si="1"/>
        <v>0</v>
      </c>
    </row>
    <row r="9" spans="1:12" ht="12.75">
      <c r="A9" s="23"/>
      <c r="B9" s="37" t="s">
        <v>143</v>
      </c>
      <c r="C9" s="22" t="s">
        <v>71</v>
      </c>
      <c r="D9" s="58">
        <v>3400</v>
      </c>
      <c r="E9" s="25">
        <f t="shared" si="0"/>
        <v>0</v>
      </c>
      <c r="F9" s="25">
        <f aca="true" t="shared" si="2" ref="F9:F79">SUM(G9:K9)</f>
        <v>0</v>
      </c>
      <c r="G9" s="25"/>
      <c r="H9" s="25"/>
      <c r="I9" s="25"/>
      <c r="J9" s="25"/>
      <c r="K9" s="25">
        <v>0</v>
      </c>
      <c r="L9" s="26"/>
    </row>
    <row r="10" spans="1:12" ht="12.75">
      <c r="A10" s="23"/>
      <c r="B10" s="37" t="s">
        <v>144</v>
      </c>
      <c r="C10" s="22" t="s">
        <v>73</v>
      </c>
      <c r="D10" s="58">
        <v>10000</v>
      </c>
      <c r="E10" s="25">
        <f t="shared" si="0"/>
        <v>7435</v>
      </c>
      <c r="F10" s="25">
        <f t="shared" si="2"/>
        <v>7435</v>
      </c>
      <c r="G10" s="25"/>
      <c r="H10" s="25"/>
      <c r="I10" s="25"/>
      <c r="J10" s="25"/>
      <c r="K10" s="25">
        <v>7435</v>
      </c>
      <c r="L10" s="26"/>
    </row>
    <row r="11" spans="1:12" ht="12.75">
      <c r="A11" s="23">
        <v>600</v>
      </c>
      <c r="B11" s="3"/>
      <c r="C11" s="3" t="s">
        <v>19</v>
      </c>
      <c r="D11" s="25">
        <f>SUM(D12:D13)</f>
        <v>3230000</v>
      </c>
      <c r="E11" s="25">
        <f t="shared" si="0"/>
        <v>3118827</v>
      </c>
      <c r="F11" s="25">
        <f t="shared" si="2"/>
        <v>565264</v>
      </c>
      <c r="G11" s="25">
        <f aca="true" t="shared" si="3" ref="G11:L11">SUM(G12:G13)</f>
        <v>246141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319123</v>
      </c>
      <c r="L11" s="26">
        <f t="shared" si="3"/>
        <v>2553563</v>
      </c>
    </row>
    <row r="12" spans="1:12" ht="24.75" customHeight="1">
      <c r="A12" s="23"/>
      <c r="B12" s="3">
        <v>60004</v>
      </c>
      <c r="C12" s="22" t="s">
        <v>20</v>
      </c>
      <c r="D12" s="58">
        <v>465000</v>
      </c>
      <c r="E12" s="25">
        <f t="shared" si="0"/>
        <v>435588</v>
      </c>
      <c r="F12" s="25">
        <f t="shared" si="2"/>
        <v>435588</v>
      </c>
      <c r="G12" s="25">
        <v>246141</v>
      </c>
      <c r="H12" s="25"/>
      <c r="I12" s="25"/>
      <c r="J12" s="25"/>
      <c r="K12" s="25">
        <v>189447</v>
      </c>
      <c r="L12" s="26">
        <v>0</v>
      </c>
    </row>
    <row r="13" spans="1:12" ht="12.75">
      <c r="A13" s="23"/>
      <c r="B13" s="3">
        <v>60016</v>
      </c>
      <c r="C13" s="3" t="s">
        <v>72</v>
      </c>
      <c r="D13" s="25">
        <v>2765000</v>
      </c>
      <c r="E13" s="25">
        <f t="shared" si="0"/>
        <v>2683239</v>
      </c>
      <c r="F13" s="25">
        <f t="shared" si="2"/>
        <v>129676</v>
      </c>
      <c r="G13" s="25"/>
      <c r="H13" s="25"/>
      <c r="I13" s="25"/>
      <c r="J13" s="25"/>
      <c r="K13" s="25">
        <v>129676</v>
      </c>
      <c r="L13" s="26">
        <v>2553563</v>
      </c>
    </row>
    <row r="14" spans="1:12" ht="12.75">
      <c r="A14" s="23">
        <v>630</v>
      </c>
      <c r="B14" s="3"/>
      <c r="C14" s="3" t="s">
        <v>22</v>
      </c>
      <c r="D14" s="25">
        <f>SUM(D15)</f>
        <v>1478531</v>
      </c>
      <c r="E14" s="25">
        <f t="shared" si="0"/>
        <v>1478531</v>
      </c>
      <c r="F14" s="25">
        <f t="shared" si="2"/>
        <v>1364525</v>
      </c>
      <c r="G14" s="25">
        <f aca="true" t="shared" si="4" ref="G14:L14">SUM(G15)</f>
        <v>1856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1362669</v>
      </c>
      <c r="L14" s="26">
        <f t="shared" si="4"/>
        <v>114006</v>
      </c>
    </row>
    <row r="15" spans="1:12" ht="12.75">
      <c r="A15" s="23"/>
      <c r="B15" s="3">
        <v>63095</v>
      </c>
      <c r="C15" s="3" t="s">
        <v>73</v>
      </c>
      <c r="D15" s="25">
        <v>1478531</v>
      </c>
      <c r="E15" s="25">
        <f t="shared" si="0"/>
        <v>1478531</v>
      </c>
      <c r="F15" s="25">
        <f t="shared" si="2"/>
        <v>1364525</v>
      </c>
      <c r="G15" s="25">
        <v>1856</v>
      </c>
      <c r="H15" s="25"/>
      <c r="I15" s="25"/>
      <c r="J15" s="25"/>
      <c r="K15" s="25">
        <v>1362669</v>
      </c>
      <c r="L15" s="26">
        <v>114006</v>
      </c>
    </row>
    <row r="16" spans="1:12" ht="15" customHeight="1">
      <c r="A16" s="23">
        <v>700</v>
      </c>
      <c r="B16" s="3"/>
      <c r="C16" s="3" t="s">
        <v>25</v>
      </c>
      <c r="D16" s="25">
        <f>SUM(D17:D19)</f>
        <v>1709800</v>
      </c>
      <c r="E16" s="25">
        <f t="shared" si="0"/>
        <v>1707487</v>
      </c>
      <c r="F16" s="25">
        <f t="shared" si="2"/>
        <v>190077</v>
      </c>
      <c r="G16" s="25">
        <f aca="true" t="shared" si="5" ref="G16:L16">SUM(G17:G19)</f>
        <v>0</v>
      </c>
      <c r="H16" s="25">
        <f t="shared" si="5"/>
        <v>0</v>
      </c>
      <c r="I16" s="25">
        <f t="shared" si="5"/>
        <v>0</v>
      </c>
      <c r="J16" s="25">
        <f t="shared" si="5"/>
        <v>0</v>
      </c>
      <c r="K16" s="25">
        <f t="shared" si="5"/>
        <v>190077</v>
      </c>
      <c r="L16" s="26">
        <f t="shared" si="5"/>
        <v>1517410</v>
      </c>
    </row>
    <row r="17" spans="1:12" ht="42.75" customHeight="1">
      <c r="A17" s="23"/>
      <c r="B17" s="3">
        <v>70004</v>
      </c>
      <c r="C17" s="22" t="s">
        <v>185</v>
      </c>
      <c r="D17" s="25">
        <v>16301</v>
      </c>
      <c r="E17" s="25">
        <f t="shared" si="0"/>
        <v>16301</v>
      </c>
      <c r="F17" s="25">
        <f t="shared" si="2"/>
        <v>979</v>
      </c>
      <c r="G17" s="25"/>
      <c r="H17" s="25"/>
      <c r="I17" s="25"/>
      <c r="J17" s="25"/>
      <c r="K17" s="25">
        <v>979</v>
      </c>
      <c r="L17" s="26">
        <v>15322</v>
      </c>
    </row>
    <row r="18" spans="1:12" ht="25.5">
      <c r="A18" s="23"/>
      <c r="B18" s="3">
        <v>70005</v>
      </c>
      <c r="C18" s="22" t="s">
        <v>26</v>
      </c>
      <c r="D18" s="58">
        <v>1052218</v>
      </c>
      <c r="E18" s="25">
        <f t="shared" si="0"/>
        <v>1052142</v>
      </c>
      <c r="F18" s="25">
        <f t="shared" si="2"/>
        <v>159448</v>
      </c>
      <c r="G18" s="25"/>
      <c r="H18" s="25"/>
      <c r="I18" s="25"/>
      <c r="J18" s="25"/>
      <c r="K18" s="25">
        <v>159448</v>
      </c>
      <c r="L18" s="26">
        <v>892694</v>
      </c>
    </row>
    <row r="19" spans="1:12" ht="12.75">
      <c r="A19" s="23"/>
      <c r="B19" s="3">
        <v>70095</v>
      </c>
      <c r="C19" s="3" t="s">
        <v>73</v>
      </c>
      <c r="D19" s="25">
        <v>641281</v>
      </c>
      <c r="E19" s="25">
        <f t="shared" si="0"/>
        <v>639044</v>
      </c>
      <c r="F19" s="25">
        <f t="shared" si="2"/>
        <v>29650</v>
      </c>
      <c r="G19" s="25"/>
      <c r="H19" s="25"/>
      <c r="I19" s="25"/>
      <c r="J19" s="25"/>
      <c r="K19" s="25">
        <v>29650</v>
      </c>
      <c r="L19" s="26">
        <v>609394</v>
      </c>
    </row>
    <row r="20" spans="1:12" ht="12.75">
      <c r="A20" s="23" t="s">
        <v>136</v>
      </c>
      <c r="B20" s="3"/>
      <c r="C20" s="3" t="s">
        <v>138</v>
      </c>
      <c r="D20" s="25">
        <f>SUM(D21)</f>
        <v>117000</v>
      </c>
      <c r="E20" s="25">
        <f t="shared" si="0"/>
        <v>112044</v>
      </c>
      <c r="F20" s="25">
        <f t="shared" si="2"/>
        <v>45557</v>
      </c>
      <c r="G20" s="25"/>
      <c r="H20" s="25"/>
      <c r="I20" s="25"/>
      <c r="J20" s="25"/>
      <c r="K20" s="25">
        <f>SUM(K21)</f>
        <v>45557</v>
      </c>
      <c r="L20" s="26">
        <f>SUM(L21)</f>
        <v>66487</v>
      </c>
    </row>
    <row r="21" spans="1:12" ht="25.5">
      <c r="A21" s="23"/>
      <c r="B21" s="3">
        <v>71004</v>
      </c>
      <c r="C21" s="22" t="s">
        <v>139</v>
      </c>
      <c r="D21" s="58">
        <v>117000</v>
      </c>
      <c r="E21" s="25">
        <f t="shared" si="0"/>
        <v>112044</v>
      </c>
      <c r="F21" s="25">
        <f t="shared" si="2"/>
        <v>45557</v>
      </c>
      <c r="G21" s="25"/>
      <c r="H21" s="25"/>
      <c r="I21" s="25"/>
      <c r="J21" s="25"/>
      <c r="K21" s="25">
        <v>45557</v>
      </c>
      <c r="L21" s="26">
        <v>66487</v>
      </c>
    </row>
    <row r="22" spans="1:12" ht="12.75">
      <c r="A22" s="23">
        <v>750</v>
      </c>
      <c r="B22" s="3"/>
      <c r="C22" s="3" t="s">
        <v>32</v>
      </c>
      <c r="D22" s="25">
        <f>SUM(D23:D25)</f>
        <v>2039240</v>
      </c>
      <c r="E22" s="25">
        <f t="shared" si="0"/>
        <v>2006413</v>
      </c>
      <c r="F22" s="25">
        <f t="shared" si="2"/>
        <v>2002279</v>
      </c>
      <c r="G22" s="25">
        <f aca="true" t="shared" si="6" ref="G22:L22">SUM(G23:G25)</f>
        <v>972469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5">
        <f t="shared" si="6"/>
        <v>1029810</v>
      </c>
      <c r="L22" s="26">
        <f t="shared" si="6"/>
        <v>4134</v>
      </c>
    </row>
    <row r="23" spans="1:12" ht="12.75">
      <c r="A23" s="23"/>
      <c r="B23" s="3">
        <v>75011</v>
      </c>
      <c r="C23" s="3" t="s">
        <v>33</v>
      </c>
      <c r="D23" s="25">
        <v>55000</v>
      </c>
      <c r="E23" s="25">
        <f t="shared" si="0"/>
        <v>55000</v>
      </c>
      <c r="F23" s="25">
        <f t="shared" si="2"/>
        <v>55000</v>
      </c>
      <c r="G23" s="25">
        <v>50000</v>
      </c>
      <c r="H23" s="25"/>
      <c r="I23" s="25"/>
      <c r="J23" s="25"/>
      <c r="K23" s="25">
        <v>5000</v>
      </c>
      <c r="L23" s="26"/>
    </row>
    <row r="24" spans="1:12" ht="12.75">
      <c r="A24" s="23"/>
      <c r="B24" s="3">
        <v>75022</v>
      </c>
      <c r="C24" s="3" t="s">
        <v>74</v>
      </c>
      <c r="D24" s="25">
        <v>135500</v>
      </c>
      <c r="E24" s="25">
        <f t="shared" si="0"/>
        <v>128357</v>
      </c>
      <c r="F24" s="25">
        <f t="shared" si="2"/>
        <v>128357</v>
      </c>
      <c r="G24" s="25"/>
      <c r="H24" s="25"/>
      <c r="I24" s="25"/>
      <c r="J24" s="25"/>
      <c r="K24" s="25">
        <v>128357</v>
      </c>
      <c r="L24" s="26"/>
    </row>
    <row r="25" spans="1:12" ht="12.75">
      <c r="A25" s="23"/>
      <c r="B25" s="3">
        <v>75023</v>
      </c>
      <c r="C25" s="3" t="s">
        <v>35</v>
      </c>
      <c r="D25" s="25">
        <v>1848740</v>
      </c>
      <c r="E25" s="25">
        <f t="shared" si="0"/>
        <v>1823056</v>
      </c>
      <c r="F25" s="25">
        <f t="shared" si="2"/>
        <v>1818922</v>
      </c>
      <c r="G25" s="25">
        <v>922469</v>
      </c>
      <c r="H25" s="25"/>
      <c r="I25" s="25"/>
      <c r="J25" s="25"/>
      <c r="K25" s="25">
        <v>896453</v>
      </c>
      <c r="L25" s="26">
        <v>4134</v>
      </c>
    </row>
    <row r="26" spans="1:12" ht="63.75">
      <c r="A26" s="23">
        <v>751</v>
      </c>
      <c r="B26" s="3"/>
      <c r="C26" s="22" t="s">
        <v>75</v>
      </c>
      <c r="D26" s="58">
        <f>SUM(D27:D29)</f>
        <v>13071</v>
      </c>
      <c r="E26" s="25">
        <f t="shared" si="0"/>
        <v>11472</v>
      </c>
      <c r="F26" s="25">
        <f t="shared" si="2"/>
        <v>11472</v>
      </c>
      <c r="G26" s="26">
        <f aca="true" t="shared" si="7" ref="G26:L26">SUM(G27:G29)</f>
        <v>0</v>
      </c>
      <c r="H26" s="26">
        <f t="shared" si="7"/>
        <v>0</v>
      </c>
      <c r="I26" s="26">
        <f t="shared" si="7"/>
        <v>0</v>
      </c>
      <c r="J26" s="26">
        <f t="shared" si="7"/>
        <v>0</v>
      </c>
      <c r="K26" s="26">
        <f t="shared" si="7"/>
        <v>11472</v>
      </c>
      <c r="L26" s="26">
        <f t="shared" si="7"/>
        <v>0</v>
      </c>
    </row>
    <row r="27" spans="1:12" ht="63.75">
      <c r="A27" s="23"/>
      <c r="B27" s="3">
        <v>75101</v>
      </c>
      <c r="C27" s="22" t="s">
        <v>75</v>
      </c>
      <c r="D27" s="58">
        <v>540</v>
      </c>
      <c r="E27" s="25">
        <f t="shared" si="0"/>
        <v>540</v>
      </c>
      <c r="F27" s="25">
        <f t="shared" si="2"/>
        <v>540</v>
      </c>
      <c r="G27" s="25"/>
      <c r="H27" s="25"/>
      <c r="I27" s="25"/>
      <c r="J27" s="25"/>
      <c r="K27" s="25">
        <v>540</v>
      </c>
      <c r="L27" s="26"/>
    </row>
    <row r="28" spans="1:12" ht="89.25">
      <c r="A28" s="23"/>
      <c r="B28" s="3">
        <v>75109</v>
      </c>
      <c r="C28" s="22" t="s">
        <v>159</v>
      </c>
      <c r="D28" s="58">
        <v>6411</v>
      </c>
      <c r="E28" s="25">
        <f t="shared" si="0"/>
        <v>4813</v>
      </c>
      <c r="F28" s="25">
        <f t="shared" si="2"/>
        <v>4813</v>
      </c>
      <c r="G28" s="25"/>
      <c r="H28" s="25"/>
      <c r="I28" s="25"/>
      <c r="J28" s="25"/>
      <c r="K28" s="25">
        <v>4813</v>
      </c>
      <c r="L28" s="26"/>
    </row>
    <row r="29" spans="1:12" ht="25.5">
      <c r="A29" s="23"/>
      <c r="B29" s="3">
        <v>75113</v>
      </c>
      <c r="C29" s="22" t="s">
        <v>160</v>
      </c>
      <c r="D29" s="58">
        <v>6120</v>
      </c>
      <c r="E29" s="25">
        <f t="shared" si="0"/>
        <v>6119</v>
      </c>
      <c r="F29" s="25">
        <f t="shared" si="2"/>
        <v>6119</v>
      </c>
      <c r="G29" s="25"/>
      <c r="H29" s="25"/>
      <c r="I29" s="25"/>
      <c r="J29" s="25"/>
      <c r="K29" s="25">
        <v>6119</v>
      </c>
      <c r="L29" s="26"/>
    </row>
    <row r="30" spans="1:12" ht="25.5">
      <c r="A30" s="23">
        <v>754</v>
      </c>
      <c r="B30" s="3"/>
      <c r="C30" s="22" t="s">
        <v>76</v>
      </c>
      <c r="D30" s="58">
        <f>SUM(D31:D37)</f>
        <v>731000</v>
      </c>
      <c r="E30" s="25">
        <f t="shared" si="0"/>
        <v>704014</v>
      </c>
      <c r="F30" s="25">
        <f t="shared" si="2"/>
        <v>704014</v>
      </c>
      <c r="G30" s="25">
        <f aca="true" t="shared" si="8" ref="G30:L30">SUM(G31:G37)</f>
        <v>213719</v>
      </c>
      <c r="H30" s="25">
        <f t="shared" si="8"/>
        <v>5000</v>
      </c>
      <c r="I30" s="25">
        <f t="shared" si="8"/>
        <v>0</v>
      </c>
      <c r="J30" s="25">
        <f t="shared" si="8"/>
        <v>0</v>
      </c>
      <c r="K30" s="25">
        <f t="shared" si="8"/>
        <v>485295</v>
      </c>
      <c r="L30" s="26">
        <f t="shared" si="8"/>
        <v>0</v>
      </c>
    </row>
    <row r="31" spans="1:12" ht="12.75">
      <c r="A31" s="23"/>
      <c r="B31" s="3">
        <v>75403</v>
      </c>
      <c r="C31" s="3" t="s">
        <v>77</v>
      </c>
      <c r="D31" s="25">
        <v>126600</v>
      </c>
      <c r="E31" s="25">
        <f t="shared" si="0"/>
        <v>125620</v>
      </c>
      <c r="F31" s="25">
        <f t="shared" si="2"/>
        <v>125620</v>
      </c>
      <c r="G31" s="25">
        <v>16944</v>
      </c>
      <c r="H31" s="25"/>
      <c r="I31" s="25"/>
      <c r="J31" s="25"/>
      <c r="K31" s="25">
        <v>108676</v>
      </c>
      <c r="L31" s="26"/>
    </row>
    <row r="32" spans="1:12" ht="25.5">
      <c r="A32" s="23"/>
      <c r="B32" s="3">
        <v>75405</v>
      </c>
      <c r="C32" s="22" t="s">
        <v>141</v>
      </c>
      <c r="D32" s="58">
        <v>1000</v>
      </c>
      <c r="E32" s="25">
        <f t="shared" si="0"/>
        <v>593</v>
      </c>
      <c r="F32" s="25">
        <f t="shared" si="2"/>
        <v>593</v>
      </c>
      <c r="G32" s="25"/>
      <c r="H32" s="25"/>
      <c r="I32" s="25"/>
      <c r="J32" s="25"/>
      <c r="K32" s="25">
        <v>593</v>
      </c>
      <c r="L32" s="26"/>
    </row>
    <row r="33" spans="1:12" ht="12.75">
      <c r="A33" s="23"/>
      <c r="B33" s="3">
        <v>75406</v>
      </c>
      <c r="C33" s="3" t="s">
        <v>78</v>
      </c>
      <c r="D33" s="25">
        <v>5000</v>
      </c>
      <c r="E33" s="25">
        <f t="shared" si="0"/>
        <v>5000</v>
      </c>
      <c r="F33" s="25">
        <f t="shared" si="2"/>
        <v>5000</v>
      </c>
      <c r="G33" s="25"/>
      <c r="H33" s="25">
        <v>5000</v>
      </c>
      <c r="I33" s="25"/>
      <c r="J33" s="25"/>
      <c r="K33" s="25"/>
      <c r="L33" s="26"/>
    </row>
    <row r="34" spans="1:12" ht="25.5">
      <c r="A34" s="23"/>
      <c r="B34" s="3">
        <v>75412</v>
      </c>
      <c r="C34" s="22" t="s">
        <v>79</v>
      </c>
      <c r="D34" s="58">
        <v>185100</v>
      </c>
      <c r="E34" s="25">
        <f t="shared" si="0"/>
        <v>177613</v>
      </c>
      <c r="F34" s="25">
        <f t="shared" si="2"/>
        <v>177613</v>
      </c>
      <c r="G34" s="25">
        <v>62723</v>
      </c>
      <c r="H34" s="25"/>
      <c r="I34" s="25"/>
      <c r="J34" s="25"/>
      <c r="K34" s="25">
        <v>114890</v>
      </c>
      <c r="L34" s="26"/>
    </row>
    <row r="35" spans="1:12" ht="12.75">
      <c r="A35" s="23"/>
      <c r="B35" s="3">
        <v>75414</v>
      </c>
      <c r="C35" s="3" t="s">
        <v>80</v>
      </c>
      <c r="D35" s="25">
        <v>5000</v>
      </c>
      <c r="E35" s="25">
        <f t="shared" si="0"/>
        <v>458</v>
      </c>
      <c r="F35" s="25">
        <f t="shared" si="2"/>
        <v>458</v>
      </c>
      <c r="G35" s="25"/>
      <c r="H35" s="25"/>
      <c r="I35" s="25"/>
      <c r="J35" s="25"/>
      <c r="K35" s="25">
        <v>458</v>
      </c>
      <c r="L35" s="26"/>
    </row>
    <row r="36" spans="1:12" ht="25.5">
      <c r="A36" s="23"/>
      <c r="B36" s="3">
        <v>75415</v>
      </c>
      <c r="C36" s="22" t="s">
        <v>81</v>
      </c>
      <c r="D36" s="58">
        <v>214020</v>
      </c>
      <c r="E36" s="25">
        <f t="shared" si="0"/>
        <v>208699</v>
      </c>
      <c r="F36" s="25">
        <f t="shared" si="2"/>
        <v>208699</v>
      </c>
      <c r="G36" s="25"/>
      <c r="H36" s="25"/>
      <c r="I36" s="25"/>
      <c r="J36" s="25"/>
      <c r="K36" s="25">
        <v>208699</v>
      </c>
      <c r="L36" s="26"/>
    </row>
    <row r="37" spans="1:12" ht="12.75">
      <c r="A37" s="23"/>
      <c r="B37" s="3">
        <v>75416</v>
      </c>
      <c r="C37" s="3" t="s">
        <v>82</v>
      </c>
      <c r="D37" s="25">
        <v>194280</v>
      </c>
      <c r="E37" s="25">
        <f t="shared" si="0"/>
        <v>186031</v>
      </c>
      <c r="F37" s="25">
        <f t="shared" si="2"/>
        <v>186031</v>
      </c>
      <c r="G37" s="25">
        <v>134052</v>
      </c>
      <c r="H37" s="25"/>
      <c r="I37" s="25"/>
      <c r="J37" s="25"/>
      <c r="K37" s="25">
        <v>51979</v>
      </c>
      <c r="L37" s="26"/>
    </row>
    <row r="38" spans="1:12" ht="102">
      <c r="A38" s="23">
        <v>756</v>
      </c>
      <c r="B38" s="3"/>
      <c r="C38" s="22" t="s">
        <v>145</v>
      </c>
      <c r="D38" s="58">
        <f>SUM(D39)</f>
        <v>58576</v>
      </c>
      <c r="E38" s="25">
        <f t="shared" si="0"/>
        <v>58576</v>
      </c>
      <c r="F38" s="25">
        <f t="shared" si="2"/>
        <v>58576</v>
      </c>
      <c r="G38" s="25">
        <f aca="true" t="shared" si="9" ref="G38:L38">SUM(G39)</f>
        <v>0</v>
      </c>
      <c r="H38" s="25">
        <f t="shared" si="9"/>
        <v>0</v>
      </c>
      <c r="I38" s="25">
        <f t="shared" si="9"/>
        <v>0</v>
      </c>
      <c r="J38" s="25">
        <f t="shared" si="9"/>
        <v>0</v>
      </c>
      <c r="K38" s="25">
        <f t="shared" si="9"/>
        <v>58576</v>
      </c>
      <c r="L38" s="26">
        <f t="shared" si="9"/>
        <v>0</v>
      </c>
    </row>
    <row r="39" spans="1:12" ht="38.25">
      <c r="A39" s="23"/>
      <c r="B39" s="3">
        <v>75647</v>
      </c>
      <c r="C39" s="22" t="s">
        <v>83</v>
      </c>
      <c r="D39" s="58">
        <v>58576</v>
      </c>
      <c r="E39" s="25">
        <f t="shared" si="0"/>
        <v>58576</v>
      </c>
      <c r="F39" s="25">
        <f t="shared" si="2"/>
        <v>58576</v>
      </c>
      <c r="G39" s="25"/>
      <c r="H39" s="25"/>
      <c r="I39" s="25"/>
      <c r="J39" s="25"/>
      <c r="K39" s="25">
        <v>58576</v>
      </c>
      <c r="L39" s="26"/>
    </row>
    <row r="40" spans="1:12" ht="12.75">
      <c r="A40" s="23">
        <v>757</v>
      </c>
      <c r="B40" s="3"/>
      <c r="C40" s="22" t="s">
        <v>84</v>
      </c>
      <c r="D40" s="58">
        <f>SUM(D41)</f>
        <v>567264</v>
      </c>
      <c r="E40" s="25">
        <f aca="true" t="shared" si="10" ref="E40:E71">SUM(F40+L40)</f>
        <v>567264</v>
      </c>
      <c r="F40" s="25">
        <f t="shared" si="2"/>
        <v>567264</v>
      </c>
      <c r="G40" s="25">
        <f aca="true" t="shared" si="11" ref="G40:L40">SUM(G41)</f>
        <v>0</v>
      </c>
      <c r="H40" s="25">
        <f t="shared" si="11"/>
        <v>0</v>
      </c>
      <c r="I40" s="25">
        <f t="shared" si="11"/>
        <v>567264</v>
      </c>
      <c r="J40" s="25">
        <f t="shared" si="11"/>
        <v>0</v>
      </c>
      <c r="K40" s="25">
        <f t="shared" si="11"/>
        <v>0</v>
      </c>
      <c r="L40" s="26">
        <f t="shared" si="11"/>
        <v>0</v>
      </c>
    </row>
    <row r="41" spans="1:12" ht="51">
      <c r="A41" s="23"/>
      <c r="B41" s="3">
        <v>75702</v>
      </c>
      <c r="C41" s="22" t="s">
        <v>85</v>
      </c>
      <c r="D41" s="58">
        <v>567264</v>
      </c>
      <c r="E41" s="25">
        <f t="shared" si="10"/>
        <v>567264</v>
      </c>
      <c r="F41" s="25">
        <f t="shared" si="2"/>
        <v>567264</v>
      </c>
      <c r="G41" s="25"/>
      <c r="H41" s="25"/>
      <c r="I41" s="25">
        <v>567264</v>
      </c>
      <c r="J41" s="25"/>
      <c r="K41" s="25"/>
      <c r="L41" s="26"/>
    </row>
    <row r="42" spans="1:12" ht="12.75">
      <c r="A42" s="23">
        <v>758</v>
      </c>
      <c r="B42" s="3"/>
      <c r="C42" s="22" t="s">
        <v>56</v>
      </c>
      <c r="D42" s="58">
        <f>SUM(D43)</f>
        <v>1327511</v>
      </c>
      <c r="E42" s="25">
        <f t="shared" si="10"/>
        <v>1325520</v>
      </c>
      <c r="F42" s="25">
        <f t="shared" si="2"/>
        <v>1325520</v>
      </c>
      <c r="G42" s="25">
        <f aca="true" t="shared" si="12" ref="G42:L42">SUM(G43:G43)</f>
        <v>0</v>
      </c>
      <c r="H42" s="25">
        <f t="shared" si="12"/>
        <v>0</v>
      </c>
      <c r="I42" s="25">
        <f t="shared" si="12"/>
        <v>0</v>
      </c>
      <c r="J42" s="25">
        <f t="shared" si="12"/>
        <v>0</v>
      </c>
      <c r="K42" s="25">
        <f t="shared" si="12"/>
        <v>1325520</v>
      </c>
      <c r="L42" s="26">
        <f t="shared" si="12"/>
        <v>0</v>
      </c>
    </row>
    <row r="43" spans="1:12" ht="38.25">
      <c r="A43" s="23"/>
      <c r="B43" s="3">
        <v>75802</v>
      </c>
      <c r="C43" s="22" t="s">
        <v>137</v>
      </c>
      <c r="D43" s="58">
        <v>1327511</v>
      </c>
      <c r="E43" s="25">
        <f t="shared" si="10"/>
        <v>1325520</v>
      </c>
      <c r="F43" s="25">
        <f t="shared" si="2"/>
        <v>1325520</v>
      </c>
      <c r="G43" s="25"/>
      <c r="H43" s="25"/>
      <c r="I43" s="25"/>
      <c r="J43" s="25"/>
      <c r="K43" s="25">
        <v>1325520</v>
      </c>
      <c r="L43" s="26"/>
    </row>
    <row r="44" spans="1:12" ht="12.75">
      <c r="A44" s="23">
        <v>801</v>
      </c>
      <c r="B44" s="3"/>
      <c r="C44" s="22" t="s">
        <v>59</v>
      </c>
      <c r="D44" s="58">
        <f>SUM(D45:D49)</f>
        <v>4793421</v>
      </c>
      <c r="E44" s="25">
        <f t="shared" si="10"/>
        <v>5007756</v>
      </c>
      <c r="F44" s="25">
        <f t="shared" si="2"/>
        <v>4302840</v>
      </c>
      <c r="G44" s="25">
        <f aca="true" t="shared" si="13" ref="G44:L44">SUM(G45:G49)</f>
        <v>1839513</v>
      </c>
      <c r="H44" s="25">
        <f t="shared" si="13"/>
        <v>934604</v>
      </c>
      <c r="I44" s="25">
        <f t="shared" si="13"/>
        <v>0</v>
      </c>
      <c r="J44" s="25">
        <f t="shared" si="13"/>
        <v>0</v>
      </c>
      <c r="K44" s="25">
        <f t="shared" si="13"/>
        <v>1528723</v>
      </c>
      <c r="L44" s="26">
        <f t="shared" si="13"/>
        <v>704916</v>
      </c>
    </row>
    <row r="45" spans="1:12" ht="12.75">
      <c r="A45" s="23"/>
      <c r="B45" s="3">
        <v>80101</v>
      </c>
      <c r="C45" s="22" t="s">
        <v>60</v>
      </c>
      <c r="D45" s="58">
        <v>3937809</v>
      </c>
      <c r="E45" s="25">
        <f t="shared" si="10"/>
        <v>4086812</v>
      </c>
      <c r="F45" s="25">
        <f t="shared" si="2"/>
        <v>3381896</v>
      </c>
      <c r="G45" s="25">
        <v>1164552</v>
      </c>
      <c r="H45" s="25">
        <v>884779</v>
      </c>
      <c r="I45" s="25"/>
      <c r="J45" s="25"/>
      <c r="K45" s="25">
        <v>1332565</v>
      </c>
      <c r="L45" s="26">
        <v>704916</v>
      </c>
    </row>
    <row r="46" spans="1:12" ht="12.75">
      <c r="A46" s="23"/>
      <c r="B46" s="3">
        <v>80104</v>
      </c>
      <c r="C46" s="22" t="s">
        <v>95</v>
      </c>
      <c r="D46" s="58">
        <v>427000</v>
      </c>
      <c r="E46" s="25">
        <f t="shared" si="10"/>
        <v>315099</v>
      </c>
      <c r="F46" s="25">
        <f t="shared" si="2"/>
        <v>315099</v>
      </c>
      <c r="G46" s="25">
        <v>223409</v>
      </c>
      <c r="H46" s="25">
        <v>49825</v>
      </c>
      <c r="I46" s="25"/>
      <c r="J46" s="25"/>
      <c r="K46" s="25">
        <v>41865</v>
      </c>
      <c r="L46" s="26"/>
    </row>
    <row r="47" spans="1:12" ht="12.75">
      <c r="A47" s="23"/>
      <c r="B47" s="3">
        <v>80110</v>
      </c>
      <c r="C47" s="22" t="s">
        <v>86</v>
      </c>
      <c r="D47" s="58">
        <v>318000</v>
      </c>
      <c r="E47" s="25">
        <f t="shared" si="10"/>
        <v>505506</v>
      </c>
      <c r="F47" s="25">
        <f t="shared" si="2"/>
        <v>505506</v>
      </c>
      <c r="G47" s="25">
        <v>451552</v>
      </c>
      <c r="H47" s="25"/>
      <c r="I47" s="25"/>
      <c r="J47" s="25"/>
      <c r="K47" s="25">
        <v>53954</v>
      </c>
      <c r="L47" s="26"/>
    </row>
    <row r="48" spans="1:12" ht="25.5">
      <c r="A48" s="23"/>
      <c r="B48" s="3">
        <v>80113</v>
      </c>
      <c r="C48" s="22" t="s">
        <v>87</v>
      </c>
      <c r="D48" s="58">
        <v>100612</v>
      </c>
      <c r="E48" s="25">
        <f t="shared" si="10"/>
        <v>93665</v>
      </c>
      <c r="F48" s="25">
        <f t="shared" si="2"/>
        <v>93665</v>
      </c>
      <c r="G48" s="25"/>
      <c r="H48" s="25"/>
      <c r="I48" s="25"/>
      <c r="J48" s="25"/>
      <c r="K48" s="25">
        <v>93665</v>
      </c>
      <c r="L48" s="26"/>
    </row>
    <row r="49" spans="1:12" ht="25.5">
      <c r="A49" s="23"/>
      <c r="B49" s="3">
        <v>80146</v>
      </c>
      <c r="C49" s="22" t="s">
        <v>88</v>
      </c>
      <c r="D49" s="58">
        <v>10000</v>
      </c>
      <c r="E49" s="25">
        <f t="shared" si="10"/>
        <v>6674</v>
      </c>
      <c r="F49" s="25">
        <f t="shared" si="2"/>
        <v>6674</v>
      </c>
      <c r="G49" s="25"/>
      <c r="H49" s="25"/>
      <c r="I49" s="25"/>
      <c r="J49" s="25"/>
      <c r="K49" s="25">
        <v>6674</v>
      </c>
      <c r="L49" s="26"/>
    </row>
    <row r="50" spans="1:12" ht="12.75">
      <c r="A50" s="23">
        <v>851</v>
      </c>
      <c r="B50" s="3"/>
      <c r="C50" s="22" t="s">
        <v>15</v>
      </c>
      <c r="D50" s="58">
        <f>SUM(D51:D52)</f>
        <v>297500</v>
      </c>
      <c r="E50" s="25">
        <f t="shared" si="10"/>
        <v>296627</v>
      </c>
      <c r="F50" s="25">
        <f t="shared" si="2"/>
        <v>294792</v>
      </c>
      <c r="G50" s="25">
        <f aca="true" t="shared" si="14" ref="G50:L50">SUM(G51:G52)</f>
        <v>90205</v>
      </c>
      <c r="H50" s="25">
        <f t="shared" si="14"/>
        <v>0</v>
      </c>
      <c r="I50" s="25">
        <f t="shared" si="14"/>
        <v>0</v>
      </c>
      <c r="J50" s="25">
        <f t="shared" si="14"/>
        <v>0</v>
      </c>
      <c r="K50" s="25">
        <f t="shared" si="14"/>
        <v>204587</v>
      </c>
      <c r="L50" s="26">
        <f t="shared" si="14"/>
        <v>1835</v>
      </c>
    </row>
    <row r="51" spans="1:12" ht="12.75">
      <c r="A51" s="23"/>
      <c r="B51" s="3">
        <v>85121</v>
      </c>
      <c r="C51" s="22" t="s">
        <v>89</v>
      </c>
      <c r="D51" s="58">
        <v>135785</v>
      </c>
      <c r="E51" s="25">
        <f t="shared" si="10"/>
        <v>135703</v>
      </c>
      <c r="F51" s="25">
        <f t="shared" si="2"/>
        <v>135703</v>
      </c>
      <c r="G51" s="25">
        <v>37642</v>
      </c>
      <c r="H51" s="25"/>
      <c r="I51" s="25"/>
      <c r="J51" s="25"/>
      <c r="K51" s="25">
        <v>98061</v>
      </c>
      <c r="L51" s="26"/>
    </row>
    <row r="52" spans="1:12" ht="25.5">
      <c r="A52" s="23"/>
      <c r="B52" s="3">
        <v>85154</v>
      </c>
      <c r="C52" s="22" t="s">
        <v>14</v>
      </c>
      <c r="D52" s="58">
        <v>161715</v>
      </c>
      <c r="E52" s="25">
        <f t="shared" si="10"/>
        <v>160924</v>
      </c>
      <c r="F52" s="25">
        <f t="shared" si="2"/>
        <v>159089</v>
      </c>
      <c r="G52" s="25">
        <v>52563</v>
      </c>
      <c r="H52" s="25"/>
      <c r="I52" s="25"/>
      <c r="J52" s="25"/>
      <c r="K52" s="25">
        <v>106526</v>
      </c>
      <c r="L52" s="26">
        <v>1835</v>
      </c>
    </row>
    <row r="53" spans="1:12" ht="12.75">
      <c r="A53" s="23">
        <v>852</v>
      </c>
      <c r="B53" s="3"/>
      <c r="C53" s="22" t="s">
        <v>61</v>
      </c>
      <c r="D53" s="58">
        <f>SUM(C54:D61)</f>
        <v>1020780</v>
      </c>
      <c r="E53" s="25">
        <f t="shared" si="10"/>
        <v>1008074</v>
      </c>
      <c r="F53" s="25">
        <f t="shared" si="2"/>
        <v>1002109</v>
      </c>
      <c r="G53" s="26">
        <f aca="true" t="shared" si="15" ref="G53:L53">SUM(G54:G61)</f>
        <v>231624</v>
      </c>
      <c r="H53" s="26">
        <f t="shared" si="15"/>
        <v>0</v>
      </c>
      <c r="I53" s="26">
        <f t="shared" si="15"/>
        <v>0</v>
      </c>
      <c r="J53" s="26">
        <f t="shared" si="15"/>
        <v>0</v>
      </c>
      <c r="K53" s="26">
        <f t="shared" si="15"/>
        <v>770485</v>
      </c>
      <c r="L53" s="26">
        <f t="shared" si="15"/>
        <v>5965</v>
      </c>
    </row>
    <row r="54" spans="1:12" ht="79.5" customHeight="1">
      <c r="A54" s="23"/>
      <c r="B54" s="3">
        <v>85212</v>
      </c>
      <c r="C54" s="22" t="s">
        <v>166</v>
      </c>
      <c r="D54" s="58">
        <v>439801</v>
      </c>
      <c r="E54" s="25">
        <f t="shared" si="10"/>
        <v>429550</v>
      </c>
      <c r="F54" s="25">
        <f t="shared" si="2"/>
        <v>423585</v>
      </c>
      <c r="G54" s="26">
        <v>3737</v>
      </c>
      <c r="H54" s="26"/>
      <c r="I54" s="26"/>
      <c r="J54" s="26"/>
      <c r="K54" s="26">
        <v>419848</v>
      </c>
      <c r="L54" s="26">
        <v>5965</v>
      </c>
    </row>
    <row r="55" spans="1:12" ht="63.75">
      <c r="A55" s="23"/>
      <c r="B55" s="3">
        <v>85213</v>
      </c>
      <c r="C55" s="22" t="s">
        <v>90</v>
      </c>
      <c r="D55" s="58">
        <v>5650</v>
      </c>
      <c r="E55" s="25">
        <f t="shared" si="10"/>
        <v>5274</v>
      </c>
      <c r="F55" s="25">
        <f t="shared" si="2"/>
        <v>5274</v>
      </c>
      <c r="G55" s="25"/>
      <c r="H55" s="25"/>
      <c r="I55" s="25"/>
      <c r="J55" s="25"/>
      <c r="K55" s="25">
        <v>5274</v>
      </c>
      <c r="L55" s="26"/>
    </row>
    <row r="56" spans="1:12" ht="38.25">
      <c r="A56" s="23"/>
      <c r="B56" s="3">
        <v>85214</v>
      </c>
      <c r="C56" s="22" t="s">
        <v>91</v>
      </c>
      <c r="D56" s="58">
        <v>214600</v>
      </c>
      <c r="E56" s="25">
        <f t="shared" si="10"/>
        <v>183370</v>
      </c>
      <c r="F56" s="25">
        <f t="shared" si="2"/>
        <v>183370</v>
      </c>
      <c r="G56" s="25"/>
      <c r="H56" s="25"/>
      <c r="I56" s="25"/>
      <c r="J56" s="25"/>
      <c r="K56" s="25">
        <v>183370</v>
      </c>
      <c r="L56" s="26"/>
    </row>
    <row r="57" spans="1:12" ht="12.75">
      <c r="A57" s="23"/>
      <c r="B57" s="3">
        <v>85215</v>
      </c>
      <c r="C57" s="22" t="s">
        <v>92</v>
      </c>
      <c r="D57" s="58">
        <v>60000</v>
      </c>
      <c r="E57" s="25">
        <f t="shared" si="10"/>
        <v>59893</v>
      </c>
      <c r="F57" s="25">
        <f t="shared" si="2"/>
        <v>59893</v>
      </c>
      <c r="G57" s="25"/>
      <c r="H57" s="25"/>
      <c r="I57" s="25"/>
      <c r="J57" s="25"/>
      <c r="K57" s="25">
        <v>59893</v>
      </c>
      <c r="L57" s="26"/>
    </row>
    <row r="58" spans="1:12" ht="38.25">
      <c r="A58" s="23"/>
      <c r="B58" s="3">
        <v>85216</v>
      </c>
      <c r="C58" s="22" t="s">
        <v>63</v>
      </c>
      <c r="D58" s="58">
        <v>3710</v>
      </c>
      <c r="E58" s="25">
        <f t="shared" si="10"/>
        <v>3710</v>
      </c>
      <c r="F58" s="25">
        <f t="shared" si="2"/>
        <v>3710</v>
      </c>
      <c r="G58" s="25"/>
      <c r="H58" s="25"/>
      <c r="I58" s="25"/>
      <c r="J58" s="25"/>
      <c r="K58" s="25">
        <v>3710</v>
      </c>
      <c r="L58" s="26"/>
    </row>
    <row r="59" spans="1:12" ht="25.5">
      <c r="A59" s="23"/>
      <c r="B59" s="3">
        <v>85219</v>
      </c>
      <c r="C59" s="22" t="s">
        <v>64</v>
      </c>
      <c r="D59" s="58">
        <v>186785</v>
      </c>
      <c r="E59" s="25">
        <f t="shared" si="10"/>
        <v>206156</v>
      </c>
      <c r="F59" s="25">
        <f t="shared" si="2"/>
        <v>206156</v>
      </c>
      <c r="G59" s="25">
        <v>149181</v>
      </c>
      <c r="H59" s="25"/>
      <c r="I59" s="25"/>
      <c r="J59" s="25"/>
      <c r="K59" s="25">
        <v>56975</v>
      </c>
      <c r="L59" s="26"/>
    </row>
    <row r="60" spans="1:12" ht="38.25">
      <c r="A60" s="23"/>
      <c r="B60" s="3">
        <v>85228</v>
      </c>
      <c r="C60" s="22" t="s">
        <v>93</v>
      </c>
      <c r="D60" s="58">
        <v>84000</v>
      </c>
      <c r="E60" s="25">
        <f t="shared" si="10"/>
        <v>82654</v>
      </c>
      <c r="F60" s="25">
        <f t="shared" si="2"/>
        <v>82654</v>
      </c>
      <c r="G60" s="25">
        <v>78706</v>
      </c>
      <c r="H60" s="25"/>
      <c r="I60" s="25"/>
      <c r="J60" s="25"/>
      <c r="K60" s="25">
        <v>3948</v>
      </c>
      <c r="L60" s="26"/>
    </row>
    <row r="61" spans="1:12" ht="12.75">
      <c r="A61" s="23"/>
      <c r="B61" s="3">
        <v>85295</v>
      </c>
      <c r="C61" s="22" t="s">
        <v>94</v>
      </c>
      <c r="D61" s="58">
        <v>26234</v>
      </c>
      <c r="E61" s="25">
        <f t="shared" si="10"/>
        <v>37467</v>
      </c>
      <c r="F61" s="25">
        <f t="shared" si="2"/>
        <v>37467</v>
      </c>
      <c r="G61" s="25"/>
      <c r="H61" s="25"/>
      <c r="I61" s="25"/>
      <c r="J61" s="25"/>
      <c r="K61" s="25">
        <v>37467</v>
      </c>
      <c r="L61" s="26"/>
    </row>
    <row r="62" spans="1:12" ht="25.5">
      <c r="A62" s="23" t="s">
        <v>183</v>
      </c>
      <c r="B62" s="3"/>
      <c r="C62" s="22" t="s">
        <v>168</v>
      </c>
      <c r="D62" s="58">
        <f>SUM(D63)</f>
        <v>66277</v>
      </c>
      <c r="E62" s="25">
        <f t="shared" si="10"/>
        <v>66277</v>
      </c>
      <c r="F62" s="25">
        <f t="shared" si="2"/>
        <v>41464</v>
      </c>
      <c r="G62" s="26">
        <f aca="true" t="shared" si="16" ref="G62:L62">SUM(G63)</f>
        <v>0</v>
      </c>
      <c r="H62" s="26">
        <f t="shared" si="16"/>
        <v>0</v>
      </c>
      <c r="I62" s="26">
        <f t="shared" si="16"/>
        <v>0</v>
      </c>
      <c r="J62" s="26">
        <f t="shared" si="16"/>
        <v>0</v>
      </c>
      <c r="K62" s="26">
        <f t="shared" si="16"/>
        <v>41464</v>
      </c>
      <c r="L62" s="26">
        <f t="shared" si="16"/>
        <v>24813</v>
      </c>
    </row>
    <row r="63" spans="1:12" ht="12.75">
      <c r="A63" s="23"/>
      <c r="B63" s="3">
        <v>85401</v>
      </c>
      <c r="C63" s="22" t="s">
        <v>169</v>
      </c>
      <c r="D63" s="58">
        <v>66277</v>
      </c>
      <c r="E63" s="25">
        <f t="shared" si="10"/>
        <v>66277</v>
      </c>
      <c r="F63" s="25">
        <f t="shared" si="2"/>
        <v>41464</v>
      </c>
      <c r="G63" s="25"/>
      <c r="H63" s="25"/>
      <c r="I63" s="25"/>
      <c r="J63" s="25"/>
      <c r="K63" s="25">
        <v>41464</v>
      </c>
      <c r="L63" s="26">
        <v>24813</v>
      </c>
    </row>
    <row r="64" spans="1:12" ht="25.5">
      <c r="A64" s="23">
        <v>900</v>
      </c>
      <c r="B64" s="3"/>
      <c r="C64" s="22" t="s">
        <v>66</v>
      </c>
      <c r="D64" s="58">
        <f>SUM(D65:D71)</f>
        <v>3716250</v>
      </c>
      <c r="E64" s="25">
        <f t="shared" si="10"/>
        <v>3716211</v>
      </c>
      <c r="F64" s="25">
        <f t="shared" si="2"/>
        <v>1496640</v>
      </c>
      <c r="G64" s="25">
        <f aca="true" t="shared" si="17" ref="G64:L64">SUM(G65:G71)</f>
        <v>129827</v>
      </c>
      <c r="H64" s="25">
        <f t="shared" si="17"/>
        <v>0</v>
      </c>
      <c r="I64" s="25">
        <f t="shared" si="17"/>
        <v>0</v>
      </c>
      <c r="J64" s="25">
        <f t="shared" si="17"/>
        <v>0</v>
      </c>
      <c r="K64" s="25">
        <f t="shared" si="17"/>
        <v>1366813</v>
      </c>
      <c r="L64" s="26">
        <f t="shared" si="17"/>
        <v>2219571</v>
      </c>
    </row>
    <row r="65" spans="1:12" ht="25.5">
      <c r="A65" s="23"/>
      <c r="B65" s="3">
        <v>90001</v>
      </c>
      <c r="C65" s="22" t="s">
        <v>68</v>
      </c>
      <c r="D65" s="58">
        <v>675708</v>
      </c>
      <c r="E65" s="25">
        <f t="shared" si="10"/>
        <v>675708</v>
      </c>
      <c r="F65" s="25">
        <f t="shared" si="2"/>
        <v>6553</v>
      </c>
      <c r="G65" s="25"/>
      <c r="H65" s="25"/>
      <c r="I65" s="25"/>
      <c r="J65" s="25"/>
      <c r="K65" s="25">
        <v>6553</v>
      </c>
      <c r="L65" s="26">
        <v>669155</v>
      </c>
    </row>
    <row r="66" spans="1:12" ht="12.75">
      <c r="A66" s="23"/>
      <c r="B66" s="3">
        <v>90002</v>
      </c>
      <c r="C66" s="3" t="s">
        <v>96</v>
      </c>
      <c r="D66" s="25">
        <v>10218</v>
      </c>
      <c r="E66" s="25">
        <f t="shared" si="10"/>
        <v>10218</v>
      </c>
      <c r="F66" s="25">
        <f t="shared" si="2"/>
        <v>0</v>
      </c>
      <c r="G66" s="25"/>
      <c r="H66" s="25"/>
      <c r="I66" s="25"/>
      <c r="J66" s="25"/>
      <c r="K66" s="25"/>
      <c r="L66" s="26">
        <v>10218</v>
      </c>
    </row>
    <row r="67" spans="1:12" ht="12.75">
      <c r="A67" s="23"/>
      <c r="B67" s="3">
        <v>90003</v>
      </c>
      <c r="C67" s="3" t="s">
        <v>97</v>
      </c>
      <c r="D67" s="25">
        <v>860810</v>
      </c>
      <c r="E67" s="25">
        <f t="shared" si="10"/>
        <v>860810</v>
      </c>
      <c r="F67" s="25">
        <f t="shared" si="2"/>
        <v>860810</v>
      </c>
      <c r="G67" s="25"/>
      <c r="H67" s="25"/>
      <c r="I67" s="25"/>
      <c r="J67" s="25"/>
      <c r="K67" s="25">
        <v>860810</v>
      </c>
      <c r="L67" s="26">
        <v>0</v>
      </c>
    </row>
    <row r="68" spans="1:12" ht="25.5">
      <c r="A68" s="23"/>
      <c r="B68" s="3">
        <v>90004</v>
      </c>
      <c r="C68" s="22" t="s">
        <v>98</v>
      </c>
      <c r="D68" s="58">
        <v>297533</v>
      </c>
      <c r="E68" s="25">
        <f t="shared" si="10"/>
        <v>297533</v>
      </c>
      <c r="F68" s="25">
        <f t="shared" si="2"/>
        <v>297533</v>
      </c>
      <c r="G68" s="25">
        <v>129827</v>
      </c>
      <c r="H68" s="25"/>
      <c r="I68" s="25"/>
      <c r="J68" s="25"/>
      <c r="K68" s="25">
        <v>167706</v>
      </c>
      <c r="L68" s="26"/>
    </row>
    <row r="69" spans="1:12" ht="12.75">
      <c r="A69" s="23"/>
      <c r="B69" s="3">
        <v>90013</v>
      </c>
      <c r="C69" s="22" t="s">
        <v>142</v>
      </c>
      <c r="D69" s="58">
        <v>300</v>
      </c>
      <c r="E69" s="25">
        <f t="shared" si="10"/>
        <v>300</v>
      </c>
      <c r="F69" s="25">
        <f t="shared" si="2"/>
        <v>300</v>
      </c>
      <c r="G69" s="25"/>
      <c r="H69" s="25"/>
      <c r="I69" s="25"/>
      <c r="J69" s="25"/>
      <c r="K69" s="25">
        <v>300</v>
      </c>
      <c r="L69" s="26"/>
    </row>
    <row r="70" spans="1:12" ht="25.5">
      <c r="A70" s="23"/>
      <c r="B70" s="3">
        <v>90015</v>
      </c>
      <c r="C70" s="22" t="s">
        <v>99</v>
      </c>
      <c r="D70" s="58">
        <v>1081869</v>
      </c>
      <c r="E70" s="25">
        <f t="shared" si="10"/>
        <v>1081869</v>
      </c>
      <c r="F70" s="25">
        <f t="shared" si="2"/>
        <v>323663</v>
      </c>
      <c r="G70" s="25"/>
      <c r="H70" s="25"/>
      <c r="I70" s="25"/>
      <c r="J70" s="25"/>
      <c r="K70" s="25">
        <v>323663</v>
      </c>
      <c r="L70" s="26">
        <v>758206</v>
      </c>
    </row>
    <row r="71" spans="1:12" ht="12.75">
      <c r="A71" s="23"/>
      <c r="B71" s="3">
        <v>90095</v>
      </c>
      <c r="C71" s="22" t="s">
        <v>73</v>
      </c>
      <c r="D71" s="58">
        <v>789812</v>
      </c>
      <c r="E71" s="25">
        <f t="shared" si="10"/>
        <v>789773</v>
      </c>
      <c r="F71" s="25">
        <f t="shared" si="2"/>
        <v>7781</v>
      </c>
      <c r="G71" s="25"/>
      <c r="H71" s="25"/>
      <c r="I71" s="25"/>
      <c r="J71" s="25"/>
      <c r="K71" s="25">
        <v>7781</v>
      </c>
      <c r="L71" s="26">
        <v>781992</v>
      </c>
    </row>
    <row r="72" spans="1:12" ht="25.5">
      <c r="A72" s="23">
        <v>921</v>
      </c>
      <c r="B72" s="3"/>
      <c r="C72" s="22" t="s">
        <v>100</v>
      </c>
      <c r="D72" s="58">
        <f>SUM(D73:D75)</f>
        <v>955000</v>
      </c>
      <c r="E72" s="25">
        <f aca="true" t="shared" si="18" ref="E72:E80">SUM(F72+L72)</f>
        <v>943180</v>
      </c>
      <c r="F72" s="25">
        <f t="shared" si="2"/>
        <v>183099</v>
      </c>
      <c r="G72" s="25">
        <f aca="true" t="shared" si="19" ref="G72:L72">SUM(G73:G75)</f>
        <v>0</v>
      </c>
      <c r="H72" s="25">
        <f t="shared" si="19"/>
        <v>0</v>
      </c>
      <c r="I72" s="25">
        <f t="shared" si="19"/>
        <v>0</v>
      </c>
      <c r="J72" s="25">
        <f t="shared" si="19"/>
        <v>0</v>
      </c>
      <c r="K72" s="25">
        <f t="shared" si="19"/>
        <v>183099</v>
      </c>
      <c r="L72" s="26">
        <f t="shared" si="19"/>
        <v>760081</v>
      </c>
    </row>
    <row r="73" spans="1:12" ht="12.75">
      <c r="A73" s="23"/>
      <c r="B73" s="3">
        <v>92118</v>
      </c>
      <c r="C73" s="3" t="s">
        <v>101</v>
      </c>
      <c r="D73" s="25">
        <v>27500</v>
      </c>
      <c r="E73" s="25">
        <f t="shared" si="18"/>
        <v>26982</v>
      </c>
      <c r="F73" s="25">
        <f t="shared" si="2"/>
        <v>10452</v>
      </c>
      <c r="G73" s="25"/>
      <c r="H73" s="25"/>
      <c r="I73" s="25"/>
      <c r="J73" s="25"/>
      <c r="K73" s="25">
        <v>10452</v>
      </c>
      <c r="L73" s="26">
        <v>16530</v>
      </c>
    </row>
    <row r="74" spans="1:12" ht="25.5">
      <c r="A74" s="23"/>
      <c r="B74" s="3">
        <v>92120</v>
      </c>
      <c r="C74" s="22" t="s">
        <v>102</v>
      </c>
      <c r="D74" s="58">
        <v>755300</v>
      </c>
      <c r="E74" s="25">
        <f t="shared" si="18"/>
        <v>744080</v>
      </c>
      <c r="F74" s="25">
        <f t="shared" si="2"/>
        <v>529</v>
      </c>
      <c r="G74" s="25"/>
      <c r="H74" s="25"/>
      <c r="I74" s="25"/>
      <c r="J74" s="25"/>
      <c r="K74" s="25">
        <v>529</v>
      </c>
      <c r="L74" s="26">
        <v>743551</v>
      </c>
    </row>
    <row r="75" spans="1:12" ht="12.75">
      <c r="A75" s="23"/>
      <c r="B75" s="3">
        <v>92195</v>
      </c>
      <c r="C75" s="3" t="s">
        <v>73</v>
      </c>
      <c r="D75" s="25">
        <v>172200</v>
      </c>
      <c r="E75" s="25">
        <f t="shared" si="18"/>
        <v>172118</v>
      </c>
      <c r="F75" s="25">
        <f t="shared" si="2"/>
        <v>172118</v>
      </c>
      <c r="G75" s="25"/>
      <c r="H75" s="25"/>
      <c r="I75" s="25"/>
      <c r="J75" s="25"/>
      <c r="K75" s="25">
        <v>172118</v>
      </c>
      <c r="L75" s="26"/>
    </row>
    <row r="76" spans="1:12" ht="12.75">
      <c r="A76" s="23">
        <v>926</v>
      </c>
      <c r="B76" s="3"/>
      <c r="C76" s="3" t="s">
        <v>103</v>
      </c>
      <c r="D76" s="25">
        <f>SUM(D77:D79)</f>
        <v>470000</v>
      </c>
      <c r="E76" s="25">
        <f t="shared" si="18"/>
        <v>436885</v>
      </c>
      <c r="F76" s="25">
        <f t="shared" si="2"/>
        <v>313631</v>
      </c>
      <c r="G76" s="25">
        <f aca="true" t="shared" si="20" ref="G76:L76">SUM(G77:G79)</f>
        <v>0</v>
      </c>
      <c r="H76" s="25">
        <f t="shared" si="20"/>
        <v>205807</v>
      </c>
      <c r="I76" s="25">
        <f t="shared" si="20"/>
        <v>0</v>
      </c>
      <c r="J76" s="25">
        <f t="shared" si="20"/>
        <v>0</v>
      </c>
      <c r="K76" s="25">
        <f t="shared" si="20"/>
        <v>107824</v>
      </c>
      <c r="L76" s="26">
        <f t="shared" si="20"/>
        <v>123254</v>
      </c>
    </row>
    <row r="77" spans="1:12" ht="12.75">
      <c r="A77" s="23"/>
      <c r="B77" s="3">
        <v>92601</v>
      </c>
      <c r="C77" s="3" t="s">
        <v>104</v>
      </c>
      <c r="D77" s="25">
        <v>121000</v>
      </c>
      <c r="E77" s="25">
        <f t="shared" si="18"/>
        <v>120578</v>
      </c>
      <c r="F77" s="25">
        <f t="shared" si="2"/>
        <v>0</v>
      </c>
      <c r="G77" s="25"/>
      <c r="H77" s="25"/>
      <c r="I77" s="25">
        <v>0</v>
      </c>
      <c r="J77" s="25">
        <v>0</v>
      </c>
      <c r="K77" s="25"/>
      <c r="L77" s="26">
        <v>120578</v>
      </c>
    </row>
    <row r="78" spans="1:12" ht="25.5">
      <c r="A78" s="23"/>
      <c r="B78" s="3">
        <v>92605</v>
      </c>
      <c r="C78" s="22" t="s">
        <v>105</v>
      </c>
      <c r="D78" s="58">
        <v>229000</v>
      </c>
      <c r="E78" s="25">
        <f t="shared" si="18"/>
        <v>205807</v>
      </c>
      <c r="F78" s="25">
        <f t="shared" si="2"/>
        <v>205807</v>
      </c>
      <c r="G78" s="25"/>
      <c r="H78" s="25">
        <v>205807</v>
      </c>
      <c r="I78" s="25"/>
      <c r="J78" s="25">
        <v>0</v>
      </c>
      <c r="K78" s="25"/>
      <c r="L78" s="26">
        <v>0</v>
      </c>
    </row>
    <row r="79" spans="1:12" ht="13.5" thickBot="1">
      <c r="A79" s="23"/>
      <c r="B79" s="3">
        <v>92695</v>
      </c>
      <c r="C79" s="3" t="s">
        <v>73</v>
      </c>
      <c r="D79" s="25">
        <v>120000</v>
      </c>
      <c r="E79" s="25">
        <f t="shared" si="18"/>
        <v>110500</v>
      </c>
      <c r="F79" s="25">
        <f t="shared" si="2"/>
        <v>107824</v>
      </c>
      <c r="G79" s="25"/>
      <c r="H79" s="25"/>
      <c r="I79" s="25"/>
      <c r="J79" s="25">
        <v>0</v>
      </c>
      <c r="K79" s="25">
        <v>107824</v>
      </c>
      <c r="L79" s="26">
        <v>2676</v>
      </c>
    </row>
    <row r="80" spans="1:12" ht="13.5" thickBot="1">
      <c r="A80" s="110" t="s">
        <v>106</v>
      </c>
      <c r="B80" s="111"/>
      <c r="C80" s="112"/>
      <c r="D80" s="59">
        <f>SUM(D8+D11+D14+D16+D20+D22+D26+D30+D38+D40+D42+D44+D50+D53+D62+D64+D72+D76)</f>
        <v>22604621</v>
      </c>
      <c r="E80" s="36">
        <f t="shared" si="18"/>
        <v>22572593</v>
      </c>
      <c r="F80" s="36">
        <f>SUM(G80:K80)</f>
        <v>14476558</v>
      </c>
      <c r="G80" s="28">
        <f aca="true" t="shared" si="21" ref="G80:L80">SUM(G8+G11+G14+G16+G20+G22+G26+G30+G38+G40+G42+G44+G50+G53+G62+G64+G72+G76)</f>
        <v>3725354</v>
      </c>
      <c r="H80" s="28">
        <f t="shared" si="21"/>
        <v>1145411</v>
      </c>
      <c r="I80" s="28">
        <f t="shared" si="21"/>
        <v>567264</v>
      </c>
      <c r="J80" s="28">
        <f t="shared" si="21"/>
        <v>0</v>
      </c>
      <c r="K80" s="28">
        <f t="shared" si="21"/>
        <v>9038529</v>
      </c>
      <c r="L80" s="28">
        <f t="shared" si="21"/>
        <v>8096035</v>
      </c>
    </row>
    <row r="83" spans="4:12" ht="12.75">
      <c r="D83" s="60">
        <f>SUM(D8:D79)/2</f>
        <v>22604621</v>
      </c>
      <c r="E83" s="29">
        <f>SUM(E8:E79)/2</f>
        <v>22572593</v>
      </c>
      <c r="F83" s="29">
        <f>SUM(F8:F79)/2</f>
        <v>14476558</v>
      </c>
      <c r="G83" s="29">
        <f aca="true" t="shared" si="22" ref="G83:L83">SUM(G8:G79)/2</f>
        <v>3725354</v>
      </c>
      <c r="H83" s="29">
        <f t="shared" si="22"/>
        <v>1145411</v>
      </c>
      <c r="I83" s="29">
        <f t="shared" si="22"/>
        <v>567264</v>
      </c>
      <c r="J83" s="29">
        <f t="shared" si="22"/>
        <v>0</v>
      </c>
      <c r="K83" s="29">
        <f t="shared" si="22"/>
        <v>9038529</v>
      </c>
      <c r="L83" s="29">
        <f t="shared" si="22"/>
        <v>8096035</v>
      </c>
    </row>
  </sheetData>
  <mergeCells count="12">
    <mergeCell ref="K1:L1"/>
    <mergeCell ref="C3:C6"/>
    <mergeCell ref="E3:E6"/>
    <mergeCell ref="A80:C80"/>
    <mergeCell ref="G5:K5"/>
    <mergeCell ref="A2:K2"/>
    <mergeCell ref="F4:K4"/>
    <mergeCell ref="F5:F6"/>
    <mergeCell ref="F3:L3"/>
    <mergeCell ref="A3:A6"/>
    <mergeCell ref="B3:B6"/>
    <mergeCell ref="L4:L6"/>
  </mergeCells>
  <printOptions/>
  <pageMargins left="0.7874015748031497" right="0.4724409448818898" top="0.984251968503937" bottom="0.984251968503937" header="0.5118110236220472" footer="0.5118110236220472"/>
  <pageSetup horizontalDpi="300" verticalDpi="3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/>
  <dimension ref="A1:M75"/>
  <sheetViews>
    <sheetView showGridLines="0" view="pageBreakPreview" zoomScale="75" zoomScaleNormal="75" zoomScaleSheetLayoutView="75" workbookViewId="0" topLeftCell="A1">
      <selection activeCell="L81" sqref="L8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21.57421875" style="0" customWidth="1"/>
    <col min="4" max="4" width="15.140625" style="0" customWidth="1"/>
    <col min="5" max="6" width="11.57421875" style="0" customWidth="1"/>
    <col min="7" max="7" width="10.28125" style="0" customWidth="1"/>
    <col min="8" max="8" width="10.00390625" style="0" customWidth="1"/>
    <col min="9" max="9" width="10.57421875" style="0" customWidth="1"/>
    <col min="10" max="10" width="7.7109375" style="0" customWidth="1"/>
    <col min="11" max="11" width="10.8515625" style="0" customWidth="1"/>
    <col min="12" max="12" width="12.00390625" style="0" customWidth="1"/>
    <col min="13" max="13" width="13.7109375" style="0" customWidth="1"/>
  </cols>
  <sheetData>
    <row r="1" spans="1:12" ht="33" customHeight="1">
      <c r="A1" s="8"/>
      <c r="B1" s="8"/>
      <c r="C1" s="8"/>
      <c r="D1" s="53"/>
      <c r="E1" s="8"/>
      <c r="F1" s="8"/>
      <c r="G1" s="8"/>
      <c r="H1" s="8"/>
      <c r="I1" s="8"/>
      <c r="J1" s="8"/>
      <c r="K1" s="120" t="s">
        <v>186</v>
      </c>
      <c r="L1" s="120"/>
    </row>
    <row r="2" spans="1:12" ht="89.25" customHeight="1" thickBot="1">
      <c r="A2" s="106" t="s">
        <v>187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" t="s">
        <v>12</v>
      </c>
    </row>
    <row r="3" spans="1:13" ht="13.5" thickBot="1">
      <c r="A3" s="121" t="s">
        <v>0</v>
      </c>
      <c r="B3" s="124" t="s">
        <v>11</v>
      </c>
      <c r="C3" s="125" t="s">
        <v>13</v>
      </c>
      <c r="D3" s="54"/>
      <c r="E3" s="141" t="s">
        <v>179</v>
      </c>
      <c r="F3" s="126" t="s">
        <v>5</v>
      </c>
      <c r="G3" s="126"/>
      <c r="H3" s="126"/>
      <c r="I3" s="126"/>
      <c r="J3" s="126"/>
      <c r="K3" s="126"/>
      <c r="L3" s="126"/>
      <c r="M3" s="69"/>
    </row>
    <row r="4" spans="1:13" ht="13.5" thickBot="1">
      <c r="A4" s="122"/>
      <c r="B4" s="124"/>
      <c r="C4" s="125"/>
      <c r="D4" s="55" t="s">
        <v>180</v>
      </c>
      <c r="E4" s="141"/>
      <c r="F4" s="114" t="s">
        <v>4</v>
      </c>
      <c r="G4" s="124"/>
      <c r="H4" s="124"/>
      <c r="I4" s="124"/>
      <c r="J4" s="124"/>
      <c r="K4" s="124"/>
      <c r="L4" s="125" t="s">
        <v>10</v>
      </c>
      <c r="M4" s="71"/>
    </row>
    <row r="5" spans="1:13" ht="13.5" thickBot="1">
      <c r="A5" s="122"/>
      <c r="B5" s="124"/>
      <c r="C5" s="125"/>
      <c r="D5" s="55" t="s">
        <v>181</v>
      </c>
      <c r="E5" s="141"/>
      <c r="F5" s="114" t="s">
        <v>6</v>
      </c>
      <c r="G5" s="142" t="s">
        <v>18</v>
      </c>
      <c r="H5" s="142"/>
      <c r="I5" s="142"/>
      <c r="J5" s="142"/>
      <c r="K5" s="142"/>
      <c r="L5" s="139"/>
      <c r="M5" s="71" t="s">
        <v>148</v>
      </c>
    </row>
    <row r="6" spans="1:13" ht="68.25" thickBot="1">
      <c r="A6" s="123"/>
      <c r="B6" s="124"/>
      <c r="C6" s="125"/>
      <c r="D6" s="56" t="s">
        <v>182</v>
      </c>
      <c r="E6" s="141"/>
      <c r="F6" s="114"/>
      <c r="G6" s="9" t="s">
        <v>7</v>
      </c>
      <c r="H6" s="9" t="s">
        <v>8</v>
      </c>
      <c r="I6" s="9" t="s">
        <v>9</v>
      </c>
      <c r="J6" s="9" t="s">
        <v>108</v>
      </c>
      <c r="K6" s="9" t="s">
        <v>107</v>
      </c>
      <c r="L6" s="139"/>
      <c r="M6" s="72"/>
    </row>
    <row r="7" spans="1:13" ht="13.5" thickBot="1">
      <c r="A7" s="14">
        <v>1</v>
      </c>
      <c r="B7" s="14">
        <v>2</v>
      </c>
      <c r="C7" s="14">
        <v>3</v>
      </c>
      <c r="D7" s="57"/>
      <c r="E7" s="14">
        <v>4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44">
        <v>12</v>
      </c>
      <c r="M7" s="70"/>
    </row>
    <row r="8" spans="1:13" ht="12.75">
      <c r="A8" s="23" t="s">
        <v>110</v>
      </c>
      <c r="B8" s="3"/>
      <c r="C8" s="22" t="s">
        <v>70</v>
      </c>
      <c r="D8" s="58">
        <f>SUM(D9:D10)</f>
        <v>13400</v>
      </c>
      <c r="E8" s="25">
        <f>SUM(F8+L8)</f>
        <v>7435</v>
      </c>
      <c r="F8" s="25">
        <f>SUM(G8:K8)</f>
        <v>7435</v>
      </c>
      <c r="G8" s="25">
        <f aca="true" t="shared" si="0" ref="G8:L8">SUM(G9)</f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>SUM(K9:K10)</f>
        <v>7435</v>
      </c>
      <c r="L8" s="27">
        <f t="shared" si="0"/>
        <v>0</v>
      </c>
      <c r="M8" s="51">
        <f>E8/D8*100</f>
        <v>55.48507462686567</v>
      </c>
    </row>
    <row r="9" spans="1:13" ht="12.75">
      <c r="A9" s="23"/>
      <c r="B9" s="37" t="s">
        <v>143</v>
      </c>
      <c r="C9" s="22" t="s">
        <v>71</v>
      </c>
      <c r="D9" s="58">
        <v>3400</v>
      </c>
      <c r="E9" s="25">
        <f aca="true" t="shared" si="1" ref="E9:E72">SUM(F9+L9)</f>
        <v>0</v>
      </c>
      <c r="F9" s="25">
        <f aca="true" t="shared" si="2" ref="F9:F71">SUM(G9:K9)</f>
        <v>0</v>
      </c>
      <c r="G9" s="25"/>
      <c r="H9" s="25"/>
      <c r="I9" s="25"/>
      <c r="J9" s="25"/>
      <c r="K9" s="25">
        <v>0</v>
      </c>
      <c r="L9" s="27"/>
      <c r="M9" s="51">
        <f aca="true" t="shared" si="3" ref="M9:M72">E9/D9*100</f>
        <v>0</v>
      </c>
    </row>
    <row r="10" spans="1:13" ht="12.75">
      <c r="A10" s="23"/>
      <c r="B10" s="37" t="s">
        <v>144</v>
      </c>
      <c r="C10" s="22" t="s">
        <v>73</v>
      </c>
      <c r="D10" s="58">
        <v>10000</v>
      </c>
      <c r="E10" s="25">
        <f t="shared" si="1"/>
        <v>7435</v>
      </c>
      <c r="F10" s="25">
        <f t="shared" si="2"/>
        <v>7435</v>
      </c>
      <c r="G10" s="25"/>
      <c r="H10" s="25"/>
      <c r="I10" s="25"/>
      <c r="J10" s="25"/>
      <c r="K10" s="25">
        <v>7435</v>
      </c>
      <c r="L10" s="27"/>
      <c r="M10" s="51">
        <f t="shared" si="3"/>
        <v>74.35000000000001</v>
      </c>
    </row>
    <row r="11" spans="1:13" ht="12.75">
      <c r="A11" s="23">
        <v>600</v>
      </c>
      <c r="B11" s="3"/>
      <c r="C11" s="3" t="s">
        <v>19</v>
      </c>
      <c r="D11" s="25">
        <f>SUM(D12:D13)</f>
        <v>3230000</v>
      </c>
      <c r="E11" s="25">
        <f t="shared" si="1"/>
        <v>3118827</v>
      </c>
      <c r="F11" s="25">
        <f t="shared" si="2"/>
        <v>565264</v>
      </c>
      <c r="G11" s="25">
        <f aca="true" t="shared" si="4" ref="G11:L11">SUM(G12:G13)</f>
        <v>246141</v>
      </c>
      <c r="H11" s="25">
        <f t="shared" si="4"/>
        <v>0</v>
      </c>
      <c r="I11" s="25">
        <f t="shared" si="4"/>
        <v>0</v>
      </c>
      <c r="J11" s="25">
        <f t="shared" si="4"/>
        <v>0</v>
      </c>
      <c r="K11" s="25">
        <f t="shared" si="4"/>
        <v>319123</v>
      </c>
      <c r="L11" s="27">
        <f t="shared" si="4"/>
        <v>2553563</v>
      </c>
      <c r="M11" s="51">
        <f t="shared" si="3"/>
        <v>96.55811145510836</v>
      </c>
    </row>
    <row r="12" spans="1:13" ht="25.5">
      <c r="A12" s="23"/>
      <c r="B12" s="3">
        <v>60004</v>
      </c>
      <c r="C12" s="22" t="s">
        <v>20</v>
      </c>
      <c r="D12" s="58">
        <v>465000</v>
      </c>
      <c r="E12" s="25">
        <f t="shared" si="1"/>
        <v>435588</v>
      </c>
      <c r="F12" s="25">
        <f t="shared" si="2"/>
        <v>435588</v>
      </c>
      <c r="G12" s="25">
        <v>246141</v>
      </c>
      <c r="H12" s="25"/>
      <c r="I12" s="25"/>
      <c r="J12" s="25"/>
      <c r="K12" s="25">
        <v>189447</v>
      </c>
      <c r="L12" s="27">
        <v>0</v>
      </c>
      <c r="M12" s="51">
        <f t="shared" si="3"/>
        <v>93.67483870967742</v>
      </c>
    </row>
    <row r="13" spans="1:13" ht="12.75">
      <c r="A13" s="23"/>
      <c r="B13" s="3">
        <v>60016</v>
      </c>
      <c r="C13" s="3" t="s">
        <v>72</v>
      </c>
      <c r="D13" s="25">
        <v>2765000</v>
      </c>
      <c r="E13" s="25">
        <f t="shared" si="1"/>
        <v>2683239</v>
      </c>
      <c r="F13" s="25">
        <f t="shared" si="2"/>
        <v>129676</v>
      </c>
      <c r="G13" s="25"/>
      <c r="H13" s="25"/>
      <c r="I13" s="25"/>
      <c r="J13" s="25"/>
      <c r="K13" s="25">
        <v>129676</v>
      </c>
      <c r="L13" s="27">
        <v>2553563</v>
      </c>
      <c r="M13" s="51">
        <f t="shared" si="3"/>
        <v>97.04300180831827</v>
      </c>
    </row>
    <row r="14" spans="1:13" ht="12.75">
      <c r="A14" s="23">
        <v>630</v>
      </c>
      <c r="B14" s="3"/>
      <c r="C14" s="3" t="s">
        <v>22</v>
      </c>
      <c r="D14" s="25">
        <f>SUM(D15)</f>
        <v>1478531</v>
      </c>
      <c r="E14" s="25">
        <f t="shared" si="1"/>
        <v>1478531</v>
      </c>
      <c r="F14" s="25">
        <f t="shared" si="2"/>
        <v>1364525</v>
      </c>
      <c r="G14" s="25">
        <f aca="true" t="shared" si="5" ref="G14:L14">SUM(G15)</f>
        <v>1856</v>
      </c>
      <c r="H14" s="25">
        <f t="shared" si="5"/>
        <v>0</v>
      </c>
      <c r="I14" s="25">
        <f t="shared" si="5"/>
        <v>0</v>
      </c>
      <c r="J14" s="25">
        <f t="shared" si="5"/>
        <v>0</v>
      </c>
      <c r="K14" s="25">
        <f t="shared" si="5"/>
        <v>1362669</v>
      </c>
      <c r="L14" s="27">
        <f t="shared" si="5"/>
        <v>114006</v>
      </c>
      <c r="M14" s="51">
        <f t="shared" si="3"/>
        <v>100</v>
      </c>
    </row>
    <row r="15" spans="1:13" ht="12.75">
      <c r="A15" s="23"/>
      <c r="B15" s="3">
        <v>63095</v>
      </c>
      <c r="C15" s="3" t="s">
        <v>73</v>
      </c>
      <c r="D15" s="25">
        <v>1478531</v>
      </c>
      <c r="E15" s="25">
        <f t="shared" si="1"/>
        <v>1478531</v>
      </c>
      <c r="F15" s="25">
        <f t="shared" si="2"/>
        <v>1364525</v>
      </c>
      <c r="G15" s="25">
        <v>1856</v>
      </c>
      <c r="H15" s="25"/>
      <c r="I15" s="25"/>
      <c r="J15" s="25"/>
      <c r="K15" s="25">
        <v>1362669</v>
      </c>
      <c r="L15" s="27">
        <v>114006</v>
      </c>
      <c r="M15" s="51">
        <f t="shared" si="3"/>
        <v>100</v>
      </c>
    </row>
    <row r="16" spans="1:13" ht="12.75">
      <c r="A16" s="23">
        <v>700</v>
      </c>
      <c r="B16" s="3"/>
      <c r="C16" s="3" t="s">
        <v>25</v>
      </c>
      <c r="D16" s="25">
        <f>SUM(D17:D19)</f>
        <v>1709800</v>
      </c>
      <c r="E16" s="25">
        <f t="shared" si="1"/>
        <v>1707487</v>
      </c>
      <c r="F16" s="25">
        <f t="shared" si="2"/>
        <v>190077</v>
      </c>
      <c r="G16" s="25">
        <f aca="true" t="shared" si="6" ref="G16:L16">SUM(G17:G19)</f>
        <v>0</v>
      </c>
      <c r="H16" s="25">
        <f t="shared" si="6"/>
        <v>0</v>
      </c>
      <c r="I16" s="25">
        <f t="shared" si="6"/>
        <v>0</v>
      </c>
      <c r="J16" s="25">
        <f t="shared" si="6"/>
        <v>0</v>
      </c>
      <c r="K16" s="25">
        <f t="shared" si="6"/>
        <v>190077</v>
      </c>
      <c r="L16" s="27">
        <f t="shared" si="6"/>
        <v>1517410</v>
      </c>
      <c r="M16" s="51">
        <f t="shared" si="3"/>
        <v>99.86472102000235</v>
      </c>
    </row>
    <row r="17" spans="1:13" ht="38.25">
      <c r="A17" s="23"/>
      <c r="B17" s="3">
        <v>70004</v>
      </c>
      <c r="C17" s="22" t="s">
        <v>185</v>
      </c>
      <c r="D17" s="25">
        <v>16301</v>
      </c>
      <c r="E17" s="25">
        <f t="shared" si="1"/>
        <v>16301</v>
      </c>
      <c r="F17" s="25">
        <f t="shared" si="2"/>
        <v>979</v>
      </c>
      <c r="G17" s="25"/>
      <c r="H17" s="25"/>
      <c r="I17" s="25"/>
      <c r="J17" s="25"/>
      <c r="K17" s="25">
        <v>979</v>
      </c>
      <c r="L17" s="27">
        <v>15322</v>
      </c>
      <c r="M17" s="51">
        <f t="shared" si="3"/>
        <v>100</v>
      </c>
    </row>
    <row r="18" spans="1:13" ht="25.5">
      <c r="A18" s="23"/>
      <c r="B18" s="3">
        <v>70005</v>
      </c>
      <c r="C18" s="22" t="s">
        <v>26</v>
      </c>
      <c r="D18" s="58">
        <v>1052218</v>
      </c>
      <c r="E18" s="25">
        <f t="shared" si="1"/>
        <v>1052142</v>
      </c>
      <c r="F18" s="25">
        <f t="shared" si="2"/>
        <v>159448</v>
      </c>
      <c r="G18" s="25"/>
      <c r="H18" s="25"/>
      <c r="I18" s="25"/>
      <c r="J18" s="25"/>
      <c r="K18" s="25">
        <v>159448</v>
      </c>
      <c r="L18" s="27">
        <v>892694</v>
      </c>
      <c r="M18" s="51">
        <f t="shared" si="3"/>
        <v>99.99277716214701</v>
      </c>
    </row>
    <row r="19" spans="1:13" ht="12.75">
      <c r="A19" s="23"/>
      <c r="B19" s="3">
        <v>70095</v>
      </c>
      <c r="C19" s="3" t="s">
        <v>73</v>
      </c>
      <c r="D19" s="25">
        <v>641281</v>
      </c>
      <c r="E19" s="25">
        <f t="shared" si="1"/>
        <v>639044</v>
      </c>
      <c r="F19" s="25">
        <f t="shared" si="2"/>
        <v>29650</v>
      </c>
      <c r="G19" s="25"/>
      <c r="H19" s="25"/>
      <c r="I19" s="25"/>
      <c r="J19" s="25"/>
      <c r="K19" s="25">
        <v>29650</v>
      </c>
      <c r="L19" s="27">
        <v>609394</v>
      </c>
      <c r="M19" s="51">
        <f t="shared" si="3"/>
        <v>99.65116696112936</v>
      </c>
    </row>
    <row r="20" spans="1:13" ht="12.75">
      <c r="A20" s="23" t="s">
        <v>136</v>
      </c>
      <c r="B20" s="3"/>
      <c r="C20" s="3" t="s">
        <v>138</v>
      </c>
      <c r="D20" s="25">
        <f>SUM(D21)</f>
        <v>117000</v>
      </c>
      <c r="E20" s="25">
        <f t="shared" si="1"/>
        <v>112044</v>
      </c>
      <c r="F20" s="25">
        <f t="shared" si="2"/>
        <v>45557</v>
      </c>
      <c r="G20" s="25"/>
      <c r="H20" s="25"/>
      <c r="I20" s="25"/>
      <c r="J20" s="25"/>
      <c r="K20" s="25">
        <f>SUM(K21)</f>
        <v>45557</v>
      </c>
      <c r="L20" s="27">
        <f>SUM(L21)</f>
        <v>66487</v>
      </c>
      <c r="M20" s="51">
        <f t="shared" si="3"/>
        <v>95.76410256410256</v>
      </c>
    </row>
    <row r="21" spans="1:13" ht="38.25">
      <c r="A21" s="23"/>
      <c r="B21" s="3">
        <v>71004</v>
      </c>
      <c r="C21" s="22" t="s">
        <v>139</v>
      </c>
      <c r="D21" s="58">
        <v>117000</v>
      </c>
      <c r="E21" s="25">
        <f t="shared" si="1"/>
        <v>112044</v>
      </c>
      <c r="F21" s="25">
        <f t="shared" si="2"/>
        <v>45557</v>
      </c>
      <c r="G21" s="25"/>
      <c r="H21" s="25"/>
      <c r="I21" s="25"/>
      <c r="J21" s="25"/>
      <c r="K21" s="25">
        <v>45557</v>
      </c>
      <c r="L21" s="27">
        <v>66487</v>
      </c>
      <c r="M21" s="51">
        <f t="shared" si="3"/>
        <v>95.76410256410256</v>
      </c>
    </row>
    <row r="22" spans="1:13" ht="12.75">
      <c r="A22" s="23">
        <v>750</v>
      </c>
      <c r="B22" s="3"/>
      <c r="C22" s="3" t="s">
        <v>32</v>
      </c>
      <c r="D22" s="25">
        <f>SUM(D23:D24)</f>
        <v>1984240</v>
      </c>
      <c r="E22" s="25">
        <f t="shared" si="1"/>
        <v>1951413</v>
      </c>
      <c r="F22" s="25">
        <f t="shared" si="2"/>
        <v>1947279</v>
      </c>
      <c r="G22" s="25">
        <f aca="true" t="shared" si="7" ref="G22:L22">SUM(G23:G24)</f>
        <v>922469</v>
      </c>
      <c r="H22" s="25">
        <f t="shared" si="7"/>
        <v>0</v>
      </c>
      <c r="I22" s="25">
        <f t="shared" si="7"/>
        <v>0</v>
      </c>
      <c r="J22" s="25">
        <f t="shared" si="7"/>
        <v>0</v>
      </c>
      <c r="K22" s="25">
        <f t="shared" si="7"/>
        <v>1024810</v>
      </c>
      <c r="L22" s="27">
        <f t="shared" si="7"/>
        <v>4134</v>
      </c>
      <c r="M22" s="51">
        <f t="shared" si="3"/>
        <v>98.3456134338588</v>
      </c>
    </row>
    <row r="23" spans="1:13" ht="12.75">
      <c r="A23" s="23"/>
      <c r="B23" s="3">
        <v>75022</v>
      </c>
      <c r="C23" s="3" t="s">
        <v>74</v>
      </c>
      <c r="D23" s="25">
        <v>135500</v>
      </c>
      <c r="E23" s="25">
        <f t="shared" si="1"/>
        <v>128357</v>
      </c>
      <c r="F23" s="25">
        <f t="shared" si="2"/>
        <v>128357</v>
      </c>
      <c r="G23" s="25"/>
      <c r="H23" s="25"/>
      <c r="I23" s="25"/>
      <c r="J23" s="25"/>
      <c r="K23" s="25">
        <v>128357</v>
      </c>
      <c r="L23" s="27"/>
      <c r="M23" s="51">
        <f t="shared" si="3"/>
        <v>94.72841328413284</v>
      </c>
    </row>
    <row r="24" spans="1:13" ht="12.75">
      <c r="A24" s="23"/>
      <c r="B24" s="3">
        <v>75023</v>
      </c>
      <c r="C24" s="3" t="s">
        <v>35</v>
      </c>
      <c r="D24" s="25">
        <v>1848740</v>
      </c>
      <c r="E24" s="25">
        <f t="shared" si="1"/>
        <v>1823056</v>
      </c>
      <c r="F24" s="25">
        <f t="shared" si="2"/>
        <v>1818922</v>
      </c>
      <c r="G24" s="25">
        <v>922469</v>
      </c>
      <c r="H24" s="25"/>
      <c r="I24" s="25"/>
      <c r="J24" s="25"/>
      <c r="K24" s="25">
        <v>896453</v>
      </c>
      <c r="L24" s="27">
        <v>4134</v>
      </c>
      <c r="M24" s="51">
        <f t="shared" si="3"/>
        <v>98.61072946980104</v>
      </c>
    </row>
    <row r="25" spans="1:13" ht="38.25">
      <c r="A25" s="23">
        <v>754</v>
      </c>
      <c r="B25" s="3"/>
      <c r="C25" s="22" t="s">
        <v>76</v>
      </c>
      <c r="D25" s="58">
        <f>SUM(D26:D32)</f>
        <v>731000</v>
      </c>
      <c r="E25" s="25">
        <f t="shared" si="1"/>
        <v>704014</v>
      </c>
      <c r="F25" s="25">
        <f t="shared" si="2"/>
        <v>704014</v>
      </c>
      <c r="G25" s="25">
        <f aca="true" t="shared" si="8" ref="G25:L25">SUM(G26:G32)</f>
        <v>213719</v>
      </c>
      <c r="H25" s="25">
        <f t="shared" si="8"/>
        <v>5000</v>
      </c>
      <c r="I25" s="25">
        <f t="shared" si="8"/>
        <v>0</v>
      </c>
      <c r="J25" s="25">
        <f t="shared" si="8"/>
        <v>0</v>
      </c>
      <c r="K25" s="25">
        <f t="shared" si="8"/>
        <v>485295</v>
      </c>
      <c r="L25" s="27">
        <f t="shared" si="8"/>
        <v>0</v>
      </c>
      <c r="M25" s="51">
        <f t="shared" si="3"/>
        <v>96.30834473324214</v>
      </c>
    </row>
    <row r="26" spans="1:13" ht="12.75">
      <c r="A26" s="23"/>
      <c r="B26" s="3">
        <v>75403</v>
      </c>
      <c r="C26" s="3" t="s">
        <v>77</v>
      </c>
      <c r="D26" s="25">
        <v>126600</v>
      </c>
      <c r="E26" s="25">
        <f t="shared" si="1"/>
        <v>125620</v>
      </c>
      <c r="F26" s="25">
        <f t="shared" si="2"/>
        <v>125620</v>
      </c>
      <c r="G26" s="25">
        <v>16944</v>
      </c>
      <c r="H26" s="25"/>
      <c r="I26" s="25"/>
      <c r="J26" s="25"/>
      <c r="K26" s="25">
        <v>108676</v>
      </c>
      <c r="L26" s="27"/>
      <c r="M26" s="51">
        <f t="shared" si="3"/>
        <v>99.2259083728278</v>
      </c>
    </row>
    <row r="27" spans="1:13" ht="25.5">
      <c r="A27" s="23"/>
      <c r="B27" s="3">
        <v>75405</v>
      </c>
      <c r="C27" s="22" t="s">
        <v>141</v>
      </c>
      <c r="D27" s="58">
        <v>1000</v>
      </c>
      <c r="E27" s="25">
        <f t="shared" si="1"/>
        <v>593</v>
      </c>
      <c r="F27" s="25">
        <f t="shared" si="2"/>
        <v>593</v>
      </c>
      <c r="G27" s="25"/>
      <c r="H27" s="25"/>
      <c r="I27" s="25"/>
      <c r="J27" s="25"/>
      <c r="K27" s="25">
        <v>593</v>
      </c>
      <c r="L27" s="27"/>
      <c r="M27" s="51">
        <f t="shared" si="3"/>
        <v>59.3</v>
      </c>
    </row>
    <row r="28" spans="1:13" ht="12.75">
      <c r="A28" s="23"/>
      <c r="B28" s="3">
        <v>75406</v>
      </c>
      <c r="C28" s="3" t="s">
        <v>78</v>
      </c>
      <c r="D28" s="25">
        <v>5000</v>
      </c>
      <c r="E28" s="25">
        <f t="shared" si="1"/>
        <v>5000</v>
      </c>
      <c r="F28" s="25">
        <f t="shared" si="2"/>
        <v>5000</v>
      </c>
      <c r="G28" s="25"/>
      <c r="H28" s="25">
        <v>5000</v>
      </c>
      <c r="I28" s="25"/>
      <c r="J28" s="25"/>
      <c r="K28" s="25"/>
      <c r="L28" s="27"/>
      <c r="M28" s="51">
        <f t="shared" si="3"/>
        <v>100</v>
      </c>
    </row>
    <row r="29" spans="1:13" ht="25.5">
      <c r="A29" s="23"/>
      <c r="B29" s="3">
        <v>75412</v>
      </c>
      <c r="C29" s="22" t="s">
        <v>79</v>
      </c>
      <c r="D29" s="58">
        <v>185100</v>
      </c>
      <c r="E29" s="25">
        <f t="shared" si="1"/>
        <v>177613</v>
      </c>
      <c r="F29" s="25">
        <f t="shared" si="2"/>
        <v>177613</v>
      </c>
      <c r="G29" s="25">
        <v>62723</v>
      </c>
      <c r="H29" s="25"/>
      <c r="I29" s="25"/>
      <c r="J29" s="25"/>
      <c r="K29" s="25">
        <v>114890</v>
      </c>
      <c r="L29" s="27"/>
      <c r="M29" s="51">
        <f t="shared" si="3"/>
        <v>95.95515937331173</v>
      </c>
    </row>
    <row r="30" spans="1:13" ht="12.75">
      <c r="A30" s="23"/>
      <c r="B30" s="3">
        <v>75414</v>
      </c>
      <c r="C30" s="3" t="s">
        <v>80</v>
      </c>
      <c r="D30" s="25">
        <v>5000</v>
      </c>
      <c r="E30" s="25">
        <f t="shared" si="1"/>
        <v>458</v>
      </c>
      <c r="F30" s="25">
        <f t="shared" si="2"/>
        <v>458</v>
      </c>
      <c r="G30" s="25"/>
      <c r="H30" s="25"/>
      <c r="I30" s="25"/>
      <c r="J30" s="25"/>
      <c r="K30" s="25">
        <v>458</v>
      </c>
      <c r="L30" s="27"/>
      <c r="M30" s="51">
        <f t="shared" si="3"/>
        <v>9.16</v>
      </c>
    </row>
    <row r="31" spans="1:13" ht="25.5">
      <c r="A31" s="23"/>
      <c r="B31" s="3">
        <v>75415</v>
      </c>
      <c r="C31" s="22" t="s">
        <v>81</v>
      </c>
      <c r="D31" s="58">
        <v>214020</v>
      </c>
      <c r="E31" s="25">
        <f t="shared" si="1"/>
        <v>208699</v>
      </c>
      <c r="F31" s="25">
        <f t="shared" si="2"/>
        <v>208699</v>
      </c>
      <c r="G31" s="25"/>
      <c r="H31" s="25"/>
      <c r="I31" s="25"/>
      <c r="J31" s="25"/>
      <c r="K31" s="25">
        <v>208699</v>
      </c>
      <c r="L31" s="27"/>
      <c r="M31" s="51">
        <f t="shared" si="3"/>
        <v>97.51378375852724</v>
      </c>
    </row>
    <row r="32" spans="1:13" ht="12.75">
      <c r="A32" s="23"/>
      <c r="B32" s="3">
        <v>75416</v>
      </c>
      <c r="C32" s="3" t="s">
        <v>82</v>
      </c>
      <c r="D32" s="25">
        <v>194280</v>
      </c>
      <c r="E32" s="25">
        <f t="shared" si="1"/>
        <v>186031</v>
      </c>
      <c r="F32" s="25">
        <f t="shared" si="2"/>
        <v>186031</v>
      </c>
      <c r="G32" s="25">
        <v>134052</v>
      </c>
      <c r="H32" s="25"/>
      <c r="I32" s="25"/>
      <c r="J32" s="25"/>
      <c r="K32" s="25">
        <v>51979</v>
      </c>
      <c r="L32" s="27"/>
      <c r="M32" s="51">
        <f t="shared" si="3"/>
        <v>95.75406629606753</v>
      </c>
    </row>
    <row r="33" spans="1:13" ht="102">
      <c r="A33" s="23">
        <v>756</v>
      </c>
      <c r="B33" s="3"/>
      <c r="C33" s="22" t="s">
        <v>145</v>
      </c>
      <c r="D33" s="58">
        <f>SUM(D34)</f>
        <v>58576</v>
      </c>
      <c r="E33" s="25">
        <f t="shared" si="1"/>
        <v>58576</v>
      </c>
      <c r="F33" s="25">
        <f t="shared" si="2"/>
        <v>58576</v>
      </c>
      <c r="G33" s="25">
        <f aca="true" t="shared" si="9" ref="G33:L33">SUM(G34)</f>
        <v>0</v>
      </c>
      <c r="H33" s="25">
        <f t="shared" si="9"/>
        <v>0</v>
      </c>
      <c r="I33" s="25">
        <f t="shared" si="9"/>
        <v>0</v>
      </c>
      <c r="J33" s="25">
        <f t="shared" si="9"/>
        <v>0</v>
      </c>
      <c r="K33" s="25">
        <f t="shared" si="9"/>
        <v>58576</v>
      </c>
      <c r="L33" s="27">
        <f t="shared" si="9"/>
        <v>0</v>
      </c>
      <c r="M33" s="51">
        <f t="shared" si="3"/>
        <v>100</v>
      </c>
    </row>
    <row r="34" spans="1:13" ht="51">
      <c r="A34" s="23"/>
      <c r="B34" s="3">
        <v>75647</v>
      </c>
      <c r="C34" s="22" t="s">
        <v>83</v>
      </c>
      <c r="D34" s="58">
        <v>58576</v>
      </c>
      <c r="E34" s="25">
        <f t="shared" si="1"/>
        <v>58576</v>
      </c>
      <c r="F34" s="25">
        <f t="shared" si="2"/>
        <v>58576</v>
      </c>
      <c r="G34" s="25"/>
      <c r="H34" s="25"/>
      <c r="I34" s="25"/>
      <c r="J34" s="25"/>
      <c r="K34" s="25">
        <v>58576</v>
      </c>
      <c r="L34" s="27"/>
      <c r="M34" s="51">
        <f t="shared" si="3"/>
        <v>100</v>
      </c>
    </row>
    <row r="35" spans="1:13" ht="25.5">
      <c r="A35" s="23">
        <v>757</v>
      </c>
      <c r="B35" s="3"/>
      <c r="C35" s="22" t="s">
        <v>84</v>
      </c>
      <c r="D35" s="58">
        <f>SUM(D36)</f>
        <v>567264</v>
      </c>
      <c r="E35" s="25">
        <f t="shared" si="1"/>
        <v>567264</v>
      </c>
      <c r="F35" s="25">
        <f t="shared" si="2"/>
        <v>567264</v>
      </c>
      <c r="G35" s="25">
        <f aca="true" t="shared" si="10" ref="G35:L35">SUM(G36)</f>
        <v>0</v>
      </c>
      <c r="H35" s="25">
        <f t="shared" si="10"/>
        <v>0</v>
      </c>
      <c r="I35" s="25">
        <f t="shared" si="10"/>
        <v>567264</v>
      </c>
      <c r="J35" s="25">
        <f t="shared" si="10"/>
        <v>0</v>
      </c>
      <c r="K35" s="25">
        <f t="shared" si="10"/>
        <v>0</v>
      </c>
      <c r="L35" s="27">
        <f t="shared" si="10"/>
        <v>0</v>
      </c>
      <c r="M35" s="51">
        <f t="shared" si="3"/>
        <v>100</v>
      </c>
    </row>
    <row r="36" spans="1:13" ht="63.75">
      <c r="A36" s="23"/>
      <c r="B36" s="3">
        <v>75702</v>
      </c>
      <c r="C36" s="22" t="s">
        <v>85</v>
      </c>
      <c r="D36" s="58">
        <v>567264</v>
      </c>
      <c r="E36" s="25">
        <f t="shared" si="1"/>
        <v>567264</v>
      </c>
      <c r="F36" s="25">
        <f t="shared" si="2"/>
        <v>567264</v>
      </c>
      <c r="G36" s="25"/>
      <c r="H36" s="25"/>
      <c r="I36" s="25">
        <v>567264</v>
      </c>
      <c r="J36" s="25"/>
      <c r="K36" s="25"/>
      <c r="L36" s="27"/>
      <c r="M36" s="51">
        <f t="shared" si="3"/>
        <v>100</v>
      </c>
    </row>
    <row r="37" spans="1:13" ht="12.75">
      <c r="A37" s="23">
        <v>758</v>
      </c>
      <c r="B37" s="3"/>
      <c r="C37" s="22" t="s">
        <v>56</v>
      </c>
      <c r="D37" s="58">
        <f>SUM(D38)</f>
        <v>1327511</v>
      </c>
      <c r="E37" s="25">
        <f t="shared" si="1"/>
        <v>1325520</v>
      </c>
      <c r="F37" s="25">
        <f t="shared" si="2"/>
        <v>1325520</v>
      </c>
      <c r="G37" s="25">
        <f aca="true" t="shared" si="11" ref="G37:L37">SUM(G38:G38)</f>
        <v>0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1325520</v>
      </c>
      <c r="L37" s="27">
        <f t="shared" si="11"/>
        <v>0</v>
      </c>
      <c r="M37" s="51">
        <f t="shared" si="3"/>
        <v>99.85002007516321</v>
      </c>
    </row>
    <row r="38" spans="1:13" ht="51">
      <c r="A38" s="23"/>
      <c r="B38" s="3">
        <v>75802</v>
      </c>
      <c r="C38" s="22" t="s">
        <v>137</v>
      </c>
      <c r="D38" s="58">
        <v>1327511</v>
      </c>
      <c r="E38" s="25">
        <f t="shared" si="1"/>
        <v>1325520</v>
      </c>
      <c r="F38" s="25">
        <f t="shared" si="2"/>
        <v>1325520</v>
      </c>
      <c r="G38" s="25"/>
      <c r="H38" s="25"/>
      <c r="I38" s="25"/>
      <c r="J38" s="25"/>
      <c r="K38" s="25">
        <v>1325520</v>
      </c>
      <c r="L38" s="27"/>
      <c r="M38" s="51">
        <f t="shared" si="3"/>
        <v>99.85002007516321</v>
      </c>
    </row>
    <row r="39" spans="1:13" ht="12.75">
      <c r="A39" s="23">
        <v>801</v>
      </c>
      <c r="B39" s="3"/>
      <c r="C39" s="22" t="s">
        <v>59</v>
      </c>
      <c r="D39" s="58">
        <f>SUM(D40:D44)</f>
        <v>4792841</v>
      </c>
      <c r="E39" s="25">
        <f t="shared" si="1"/>
        <v>5007176</v>
      </c>
      <c r="F39" s="25">
        <f t="shared" si="2"/>
        <v>4302260</v>
      </c>
      <c r="G39" s="25">
        <f aca="true" t="shared" si="12" ref="G39:L39">SUM(G40:G44)</f>
        <v>1839513</v>
      </c>
      <c r="H39" s="25">
        <f t="shared" si="12"/>
        <v>934604</v>
      </c>
      <c r="I39" s="25">
        <f t="shared" si="12"/>
        <v>0</v>
      </c>
      <c r="J39" s="25">
        <f t="shared" si="12"/>
        <v>0</v>
      </c>
      <c r="K39" s="25">
        <f t="shared" si="12"/>
        <v>1528143</v>
      </c>
      <c r="L39" s="27">
        <f t="shared" si="12"/>
        <v>704916</v>
      </c>
      <c r="M39" s="51">
        <f t="shared" si="3"/>
        <v>104.47198227523091</v>
      </c>
    </row>
    <row r="40" spans="1:13" ht="12.75">
      <c r="A40" s="23"/>
      <c r="B40" s="3">
        <v>80101</v>
      </c>
      <c r="C40" s="22" t="s">
        <v>60</v>
      </c>
      <c r="D40" s="58">
        <v>3937229</v>
      </c>
      <c r="E40" s="25">
        <f t="shared" si="1"/>
        <v>4086232</v>
      </c>
      <c r="F40" s="25">
        <f t="shared" si="2"/>
        <v>3381316</v>
      </c>
      <c r="G40" s="25">
        <v>1164552</v>
      </c>
      <c r="H40" s="25">
        <v>884779</v>
      </c>
      <c r="I40" s="25"/>
      <c r="J40" s="25"/>
      <c r="K40" s="25">
        <v>1331985</v>
      </c>
      <c r="L40" s="27">
        <v>704916</v>
      </c>
      <c r="M40" s="51">
        <f t="shared" si="3"/>
        <v>103.78446364181508</v>
      </c>
    </row>
    <row r="41" spans="1:13" ht="12.75">
      <c r="A41" s="23"/>
      <c r="B41" s="3">
        <v>80104</v>
      </c>
      <c r="C41" s="22" t="s">
        <v>95</v>
      </c>
      <c r="D41" s="58">
        <v>427000</v>
      </c>
      <c r="E41" s="25">
        <f t="shared" si="1"/>
        <v>315099</v>
      </c>
      <c r="F41" s="25">
        <f t="shared" si="2"/>
        <v>315099</v>
      </c>
      <c r="G41" s="25">
        <v>223409</v>
      </c>
      <c r="H41" s="25">
        <v>49825</v>
      </c>
      <c r="I41" s="25"/>
      <c r="J41" s="25"/>
      <c r="K41" s="25">
        <v>41865</v>
      </c>
      <c r="L41" s="27"/>
      <c r="M41" s="51">
        <f t="shared" si="3"/>
        <v>73.79367681498829</v>
      </c>
    </row>
    <row r="42" spans="1:13" ht="12.75">
      <c r="A42" s="23"/>
      <c r="B42" s="3">
        <v>80110</v>
      </c>
      <c r="C42" s="22" t="s">
        <v>86</v>
      </c>
      <c r="D42" s="58">
        <v>318000</v>
      </c>
      <c r="E42" s="25">
        <f t="shared" si="1"/>
        <v>505506</v>
      </c>
      <c r="F42" s="25">
        <f t="shared" si="2"/>
        <v>505506</v>
      </c>
      <c r="G42" s="25">
        <v>451552</v>
      </c>
      <c r="H42" s="25"/>
      <c r="I42" s="25"/>
      <c r="J42" s="25"/>
      <c r="K42" s="25">
        <v>53954</v>
      </c>
      <c r="L42" s="27"/>
      <c r="M42" s="51">
        <f t="shared" si="3"/>
        <v>158.96415094339622</v>
      </c>
    </row>
    <row r="43" spans="1:13" ht="25.5">
      <c r="A43" s="23"/>
      <c r="B43" s="3">
        <v>80113</v>
      </c>
      <c r="C43" s="22" t="s">
        <v>87</v>
      </c>
      <c r="D43" s="58">
        <v>100612</v>
      </c>
      <c r="E43" s="25">
        <f t="shared" si="1"/>
        <v>93665</v>
      </c>
      <c r="F43" s="25">
        <f t="shared" si="2"/>
        <v>93665</v>
      </c>
      <c r="G43" s="25"/>
      <c r="H43" s="25"/>
      <c r="I43" s="25"/>
      <c r="J43" s="25"/>
      <c r="K43" s="25">
        <v>93665</v>
      </c>
      <c r="L43" s="27"/>
      <c r="M43" s="51">
        <f t="shared" si="3"/>
        <v>93.09525702699479</v>
      </c>
    </row>
    <row r="44" spans="1:13" ht="38.25">
      <c r="A44" s="23"/>
      <c r="B44" s="3">
        <v>80146</v>
      </c>
      <c r="C44" s="22" t="s">
        <v>88</v>
      </c>
      <c r="D44" s="58">
        <v>10000</v>
      </c>
      <c r="E44" s="25">
        <f t="shared" si="1"/>
        <v>6674</v>
      </c>
      <c r="F44" s="25">
        <f t="shared" si="2"/>
        <v>6674</v>
      </c>
      <c r="G44" s="25"/>
      <c r="H44" s="25"/>
      <c r="I44" s="25"/>
      <c r="J44" s="25"/>
      <c r="K44" s="25">
        <v>6674</v>
      </c>
      <c r="L44" s="27"/>
      <c r="M44" s="51">
        <f t="shared" si="3"/>
        <v>66.74</v>
      </c>
    </row>
    <row r="45" spans="1:13" ht="12.75">
      <c r="A45" s="23">
        <v>851</v>
      </c>
      <c r="B45" s="3"/>
      <c r="C45" s="22" t="s">
        <v>15</v>
      </c>
      <c r="D45" s="58">
        <f>SUM(D46:D47)</f>
        <v>297500</v>
      </c>
      <c r="E45" s="25">
        <f t="shared" si="1"/>
        <v>296627</v>
      </c>
      <c r="F45" s="25">
        <f t="shared" si="2"/>
        <v>294792</v>
      </c>
      <c r="G45" s="25">
        <f aca="true" t="shared" si="13" ref="G45:L45">SUM(G46:G47)</f>
        <v>90205</v>
      </c>
      <c r="H45" s="25">
        <f t="shared" si="13"/>
        <v>0</v>
      </c>
      <c r="I45" s="25">
        <f t="shared" si="13"/>
        <v>0</v>
      </c>
      <c r="J45" s="25">
        <f t="shared" si="13"/>
        <v>0</v>
      </c>
      <c r="K45" s="25">
        <f t="shared" si="13"/>
        <v>204587</v>
      </c>
      <c r="L45" s="27">
        <f t="shared" si="13"/>
        <v>1835</v>
      </c>
      <c r="M45" s="51">
        <f t="shared" si="3"/>
        <v>99.70655462184874</v>
      </c>
    </row>
    <row r="46" spans="1:13" ht="25.5">
      <c r="A46" s="23"/>
      <c r="B46" s="3">
        <v>85121</v>
      </c>
      <c r="C46" s="22" t="s">
        <v>89</v>
      </c>
      <c r="D46" s="58">
        <v>135785</v>
      </c>
      <c r="E46" s="25">
        <f t="shared" si="1"/>
        <v>135703</v>
      </c>
      <c r="F46" s="25">
        <f t="shared" si="2"/>
        <v>135703</v>
      </c>
      <c r="G46" s="25">
        <v>37642</v>
      </c>
      <c r="H46" s="25"/>
      <c r="I46" s="25"/>
      <c r="J46" s="25"/>
      <c r="K46" s="25">
        <v>98061</v>
      </c>
      <c r="L46" s="27"/>
      <c r="M46" s="51">
        <f t="shared" si="3"/>
        <v>99.93961041352138</v>
      </c>
    </row>
    <row r="47" spans="1:13" ht="25.5">
      <c r="A47" s="23"/>
      <c r="B47" s="3">
        <v>85154</v>
      </c>
      <c r="C47" s="22" t="s">
        <v>14</v>
      </c>
      <c r="D47" s="58">
        <v>161715</v>
      </c>
      <c r="E47" s="25">
        <f t="shared" si="1"/>
        <v>160924</v>
      </c>
      <c r="F47" s="25">
        <f t="shared" si="2"/>
        <v>159089</v>
      </c>
      <c r="G47" s="25">
        <v>52563</v>
      </c>
      <c r="H47" s="25"/>
      <c r="I47" s="25"/>
      <c r="J47" s="25"/>
      <c r="K47" s="25">
        <v>106526</v>
      </c>
      <c r="L47" s="27">
        <v>1835</v>
      </c>
      <c r="M47" s="51">
        <f t="shared" si="3"/>
        <v>99.51086788485917</v>
      </c>
    </row>
    <row r="48" spans="1:13" ht="12.75">
      <c r="A48" s="23">
        <v>852</v>
      </c>
      <c r="B48" s="3"/>
      <c r="C48" s="22" t="s">
        <v>61</v>
      </c>
      <c r="D48" s="58">
        <f>SUM(C49:D53)</f>
        <v>473951</v>
      </c>
      <c r="E48" s="25">
        <f t="shared" si="1"/>
        <v>477062</v>
      </c>
      <c r="F48" s="25">
        <f t="shared" si="2"/>
        <v>477062</v>
      </c>
      <c r="G48" s="26">
        <f aca="true" t="shared" si="14" ref="G48:L48">SUM(G49:G53)</f>
        <v>201219</v>
      </c>
      <c r="H48" s="26">
        <f t="shared" si="14"/>
        <v>0</v>
      </c>
      <c r="I48" s="26">
        <f t="shared" si="14"/>
        <v>0</v>
      </c>
      <c r="J48" s="26">
        <f t="shared" si="14"/>
        <v>0</v>
      </c>
      <c r="K48" s="26">
        <f t="shared" si="14"/>
        <v>275843</v>
      </c>
      <c r="L48" s="27">
        <f t="shared" si="14"/>
        <v>0</v>
      </c>
      <c r="M48" s="51">
        <f t="shared" si="3"/>
        <v>100.65639696930695</v>
      </c>
    </row>
    <row r="49" spans="1:13" ht="51">
      <c r="A49" s="23"/>
      <c r="B49" s="3">
        <v>85214</v>
      </c>
      <c r="C49" s="22" t="s">
        <v>91</v>
      </c>
      <c r="D49" s="58">
        <v>143600</v>
      </c>
      <c r="E49" s="25">
        <f t="shared" si="1"/>
        <v>117560</v>
      </c>
      <c r="F49" s="25">
        <f t="shared" si="2"/>
        <v>117560</v>
      </c>
      <c r="G49" s="25"/>
      <c r="H49" s="25"/>
      <c r="I49" s="25"/>
      <c r="J49" s="25"/>
      <c r="K49" s="25">
        <v>117560</v>
      </c>
      <c r="L49" s="27"/>
      <c r="M49" s="51">
        <f t="shared" si="3"/>
        <v>81.86629526462396</v>
      </c>
    </row>
    <row r="50" spans="1:13" ht="12.75">
      <c r="A50" s="23"/>
      <c r="B50" s="3">
        <v>85215</v>
      </c>
      <c r="C50" s="22" t="s">
        <v>92</v>
      </c>
      <c r="D50" s="58">
        <v>60000</v>
      </c>
      <c r="E50" s="25">
        <f t="shared" si="1"/>
        <v>59893</v>
      </c>
      <c r="F50" s="25">
        <f t="shared" si="2"/>
        <v>59893</v>
      </c>
      <c r="G50" s="25"/>
      <c r="H50" s="25"/>
      <c r="I50" s="25"/>
      <c r="J50" s="25"/>
      <c r="K50" s="25">
        <v>59893</v>
      </c>
      <c r="L50" s="27"/>
      <c r="M50" s="51">
        <f t="shared" si="3"/>
        <v>99.82166666666666</v>
      </c>
    </row>
    <row r="51" spans="1:13" ht="25.5">
      <c r="A51" s="23"/>
      <c r="B51" s="3">
        <v>85219</v>
      </c>
      <c r="C51" s="22" t="s">
        <v>64</v>
      </c>
      <c r="D51" s="58">
        <v>160117</v>
      </c>
      <c r="E51" s="25">
        <f t="shared" si="1"/>
        <v>179488</v>
      </c>
      <c r="F51" s="25">
        <f t="shared" si="2"/>
        <v>179488</v>
      </c>
      <c r="G51" s="25">
        <v>122513</v>
      </c>
      <c r="H51" s="25"/>
      <c r="I51" s="25"/>
      <c r="J51" s="25"/>
      <c r="K51" s="25">
        <v>56975</v>
      </c>
      <c r="L51" s="27"/>
      <c r="M51" s="51">
        <f t="shared" si="3"/>
        <v>112.09802831679335</v>
      </c>
    </row>
    <row r="52" spans="1:13" ht="38.25">
      <c r="A52" s="23"/>
      <c r="B52" s="3">
        <v>85228</v>
      </c>
      <c r="C52" s="22" t="s">
        <v>93</v>
      </c>
      <c r="D52" s="58">
        <v>84000</v>
      </c>
      <c r="E52" s="25">
        <f t="shared" si="1"/>
        <v>82654</v>
      </c>
      <c r="F52" s="25">
        <f t="shared" si="2"/>
        <v>82654</v>
      </c>
      <c r="G52" s="25">
        <v>78706</v>
      </c>
      <c r="H52" s="25"/>
      <c r="I52" s="25"/>
      <c r="J52" s="25"/>
      <c r="K52" s="25">
        <v>3948</v>
      </c>
      <c r="L52" s="27"/>
      <c r="M52" s="51">
        <f t="shared" si="3"/>
        <v>98.39761904761905</v>
      </c>
    </row>
    <row r="53" spans="1:13" ht="12.75">
      <c r="A53" s="23"/>
      <c r="B53" s="3">
        <v>85295</v>
      </c>
      <c r="C53" s="22" t="s">
        <v>94</v>
      </c>
      <c r="D53" s="58">
        <v>26234</v>
      </c>
      <c r="E53" s="25">
        <f t="shared" si="1"/>
        <v>37467</v>
      </c>
      <c r="F53" s="25">
        <f t="shared" si="2"/>
        <v>37467</v>
      </c>
      <c r="G53" s="25"/>
      <c r="H53" s="25"/>
      <c r="I53" s="25"/>
      <c r="J53" s="25"/>
      <c r="K53" s="25">
        <v>37467</v>
      </c>
      <c r="L53" s="27"/>
      <c r="M53" s="51">
        <f t="shared" si="3"/>
        <v>142.81847983532822</v>
      </c>
    </row>
    <row r="54" spans="1:13" ht="25.5">
      <c r="A54" s="23" t="s">
        <v>183</v>
      </c>
      <c r="B54" s="3"/>
      <c r="C54" s="22" t="s">
        <v>168</v>
      </c>
      <c r="D54" s="58">
        <f>SUM(D55)</f>
        <v>66277</v>
      </c>
      <c r="E54" s="25">
        <f t="shared" si="1"/>
        <v>66277</v>
      </c>
      <c r="F54" s="25">
        <f t="shared" si="2"/>
        <v>41464</v>
      </c>
      <c r="G54" s="26">
        <f aca="true" t="shared" si="15" ref="G54:L54">SUM(G55)</f>
        <v>0</v>
      </c>
      <c r="H54" s="26">
        <f t="shared" si="15"/>
        <v>0</v>
      </c>
      <c r="I54" s="26">
        <f t="shared" si="15"/>
        <v>0</v>
      </c>
      <c r="J54" s="26">
        <f t="shared" si="15"/>
        <v>0</v>
      </c>
      <c r="K54" s="26">
        <f t="shared" si="15"/>
        <v>41464</v>
      </c>
      <c r="L54" s="27">
        <f t="shared" si="15"/>
        <v>24813</v>
      </c>
      <c r="M54" s="51">
        <f t="shared" si="3"/>
        <v>100</v>
      </c>
    </row>
    <row r="55" spans="1:13" ht="12.75">
      <c r="A55" s="23"/>
      <c r="B55" s="3">
        <v>85401</v>
      </c>
      <c r="C55" s="22" t="s">
        <v>169</v>
      </c>
      <c r="D55" s="58">
        <v>66277</v>
      </c>
      <c r="E55" s="25">
        <f t="shared" si="1"/>
        <v>66277</v>
      </c>
      <c r="F55" s="25">
        <f t="shared" si="2"/>
        <v>41464</v>
      </c>
      <c r="G55" s="25"/>
      <c r="H55" s="25"/>
      <c r="I55" s="25"/>
      <c r="J55" s="25"/>
      <c r="K55" s="25">
        <v>41464</v>
      </c>
      <c r="L55" s="27">
        <v>24813</v>
      </c>
      <c r="M55" s="51">
        <f t="shared" si="3"/>
        <v>100</v>
      </c>
    </row>
    <row r="56" spans="1:13" ht="25.5">
      <c r="A56" s="23">
        <v>900</v>
      </c>
      <c r="B56" s="3"/>
      <c r="C56" s="22" t="s">
        <v>66</v>
      </c>
      <c r="D56" s="58">
        <f>SUM(D57:D63)</f>
        <v>3713158</v>
      </c>
      <c r="E56" s="25">
        <f t="shared" si="1"/>
        <v>3713119</v>
      </c>
      <c r="F56" s="25">
        <f t="shared" si="2"/>
        <v>1493548</v>
      </c>
      <c r="G56" s="25">
        <f aca="true" t="shared" si="16" ref="G56:L56">SUM(G57:G63)</f>
        <v>129827</v>
      </c>
      <c r="H56" s="25">
        <f t="shared" si="16"/>
        <v>0</v>
      </c>
      <c r="I56" s="25">
        <f t="shared" si="16"/>
        <v>0</v>
      </c>
      <c r="J56" s="25">
        <f t="shared" si="16"/>
        <v>0</v>
      </c>
      <c r="K56" s="25">
        <f t="shared" si="16"/>
        <v>1363721</v>
      </c>
      <c r="L56" s="27">
        <f t="shared" si="16"/>
        <v>2219571</v>
      </c>
      <c r="M56" s="51">
        <f t="shared" si="3"/>
        <v>99.99894968110704</v>
      </c>
    </row>
    <row r="57" spans="1:13" ht="25.5">
      <c r="A57" s="23"/>
      <c r="B57" s="3">
        <v>90001</v>
      </c>
      <c r="C57" s="22" t="s">
        <v>68</v>
      </c>
      <c r="D57" s="58">
        <v>675708</v>
      </c>
      <c r="E57" s="25">
        <f t="shared" si="1"/>
        <v>675708</v>
      </c>
      <c r="F57" s="25">
        <f t="shared" si="2"/>
        <v>6553</v>
      </c>
      <c r="G57" s="25"/>
      <c r="H57" s="25"/>
      <c r="I57" s="25"/>
      <c r="J57" s="25"/>
      <c r="K57" s="25">
        <v>6553</v>
      </c>
      <c r="L57" s="27">
        <v>669155</v>
      </c>
      <c r="M57" s="51">
        <f t="shared" si="3"/>
        <v>100</v>
      </c>
    </row>
    <row r="58" spans="1:13" ht="12.75">
      <c r="A58" s="23"/>
      <c r="B58" s="3">
        <v>90002</v>
      </c>
      <c r="C58" s="3" t="s">
        <v>96</v>
      </c>
      <c r="D58" s="25">
        <v>10218</v>
      </c>
      <c r="E58" s="25">
        <f t="shared" si="1"/>
        <v>10218</v>
      </c>
      <c r="F58" s="25">
        <f t="shared" si="2"/>
        <v>0</v>
      </c>
      <c r="G58" s="25"/>
      <c r="H58" s="25"/>
      <c r="I58" s="25"/>
      <c r="J58" s="25"/>
      <c r="K58" s="25"/>
      <c r="L58" s="27">
        <v>10218</v>
      </c>
      <c r="M58" s="51">
        <f t="shared" si="3"/>
        <v>100</v>
      </c>
    </row>
    <row r="59" spans="1:13" ht="12.75">
      <c r="A59" s="23"/>
      <c r="B59" s="3">
        <v>90003</v>
      </c>
      <c r="C59" s="3" t="s">
        <v>97</v>
      </c>
      <c r="D59" s="25">
        <v>860810</v>
      </c>
      <c r="E59" s="25">
        <f t="shared" si="1"/>
        <v>860810</v>
      </c>
      <c r="F59" s="25">
        <f t="shared" si="2"/>
        <v>860810</v>
      </c>
      <c r="G59" s="25"/>
      <c r="H59" s="25"/>
      <c r="I59" s="25"/>
      <c r="J59" s="25"/>
      <c r="K59" s="25">
        <v>860810</v>
      </c>
      <c r="L59" s="27">
        <v>0</v>
      </c>
      <c r="M59" s="51">
        <f t="shared" si="3"/>
        <v>100</v>
      </c>
    </row>
    <row r="60" spans="1:13" ht="25.5">
      <c r="A60" s="23"/>
      <c r="B60" s="3">
        <v>90004</v>
      </c>
      <c r="C60" s="22" t="s">
        <v>98</v>
      </c>
      <c r="D60" s="58">
        <v>297533</v>
      </c>
      <c r="E60" s="25">
        <f t="shared" si="1"/>
        <v>297533</v>
      </c>
      <c r="F60" s="25">
        <f t="shared" si="2"/>
        <v>297533</v>
      </c>
      <c r="G60" s="25">
        <v>129827</v>
      </c>
      <c r="H60" s="25"/>
      <c r="I60" s="25"/>
      <c r="J60" s="25"/>
      <c r="K60" s="25">
        <v>167706</v>
      </c>
      <c r="L60" s="27"/>
      <c r="M60" s="51">
        <f t="shared" si="3"/>
        <v>100</v>
      </c>
    </row>
    <row r="61" spans="1:13" ht="12.75">
      <c r="A61" s="23"/>
      <c r="B61" s="3">
        <v>90013</v>
      </c>
      <c r="C61" s="22" t="s">
        <v>142</v>
      </c>
      <c r="D61" s="58">
        <v>300</v>
      </c>
      <c r="E61" s="25">
        <f t="shared" si="1"/>
        <v>300</v>
      </c>
      <c r="F61" s="25">
        <f t="shared" si="2"/>
        <v>300</v>
      </c>
      <c r="G61" s="25"/>
      <c r="H61" s="25"/>
      <c r="I61" s="25"/>
      <c r="J61" s="25"/>
      <c r="K61" s="25">
        <v>300</v>
      </c>
      <c r="L61" s="27"/>
      <c r="M61" s="51">
        <f t="shared" si="3"/>
        <v>100</v>
      </c>
    </row>
    <row r="62" spans="1:13" ht="25.5">
      <c r="A62" s="23"/>
      <c r="B62" s="3">
        <v>90015</v>
      </c>
      <c r="C62" s="22" t="s">
        <v>99</v>
      </c>
      <c r="D62" s="58">
        <v>1078777</v>
      </c>
      <c r="E62" s="25">
        <f t="shared" si="1"/>
        <v>1078777</v>
      </c>
      <c r="F62" s="25">
        <f t="shared" si="2"/>
        <v>320571</v>
      </c>
      <c r="G62" s="25"/>
      <c r="H62" s="25"/>
      <c r="I62" s="25"/>
      <c r="J62" s="25"/>
      <c r="K62" s="25">
        <v>320571</v>
      </c>
      <c r="L62" s="27">
        <v>758206</v>
      </c>
      <c r="M62" s="51">
        <f t="shared" si="3"/>
        <v>100</v>
      </c>
    </row>
    <row r="63" spans="1:13" ht="12.75">
      <c r="A63" s="23"/>
      <c r="B63" s="3">
        <v>90095</v>
      </c>
      <c r="C63" s="22" t="s">
        <v>73</v>
      </c>
      <c r="D63" s="58">
        <v>789812</v>
      </c>
      <c r="E63" s="25">
        <f t="shared" si="1"/>
        <v>789773</v>
      </c>
      <c r="F63" s="25">
        <f t="shared" si="2"/>
        <v>7781</v>
      </c>
      <c r="G63" s="25"/>
      <c r="H63" s="25"/>
      <c r="I63" s="25"/>
      <c r="J63" s="25"/>
      <c r="K63" s="25">
        <v>7781</v>
      </c>
      <c r="L63" s="27">
        <v>781992</v>
      </c>
      <c r="M63" s="51">
        <f t="shared" si="3"/>
        <v>99.99506211604788</v>
      </c>
    </row>
    <row r="64" spans="1:13" ht="25.5">
      <c r="A64" s="23">
        <v>921</v>
      </c>
      <c r="B64" s="3"/>
      <c r="C64" s="22" t="s">
        <v>100</v>
      </c>
      <c r="D64" s="58">
        <f>SUM(D65:D67)</f>
        <v>955000</v>
      </c>
      <c r="E64" s="25">
        <f t="shared" si="1"/>
        <v>943180</v>
      </c>
      <c r="F64" s="25">
        <f t="shared" si="2"/>
        <v>183099</v>
      </c>
      <c r="G64" s="25">
        <f aca="true" t="shared" si="17" ref="G64:L64">SUM(G65:G67)</f>
        <v>0</v>
      </c>
      <c r="H64" s="25">
        <f t="shared" si="17"/>
        <v>0</v>
      </c>
      <c r="I64" s="25">
        <f t="shared" si="17"/>
        <v>0</v>
      </c>
      <c r="J64" s="25">
        <f t="shared" si="17"/>
        <v>0</v>
      </c>
      <c r="K64" s="25">
        <f t="shared" si="17"/>
        <v>183099</v>
      </c>
      <c r="L64" s="27">
        <f t="shared" si="17"/>
        <v>760081</v>
      </c>
      <c r="M64" s="51">
        <f t="shared" si="3"/>
        <v>98.76230366492148</v>
      </c>
    </row>
    <row r="65" spans="1:13" ht="12.75">
      <c r="A65" s="23"/>
      <c r="B65" s="3">
        <v>92118</v>
      </c>
      <c r="C65" s="3" t="s">
        <v>101</v>
      </c>
      <c r="D65" s="25">
        <v>27500</v>
      </c>
      <c r="E65" s="25">
        <f t="shared" si="1"/>
        <v>26982</v>
      </c>
      <c r="F65" s="25">
        <f t="shared" si="2"/>
        <v>10452</v>
      </c>
      <c r="G65" s="25"/>
      <c r="H65" s="25"/>
      <c r="I65" s="25"/>
      <c r="J65" s="25"/>
      <c r="K65" s="25">
        <v>10452</v>
      </c>
      <c r="L65" s="27">
        <v>16530</v>
      </c>
      <c r="M65" s="51">
        <f t="shared" si="3"/>
        <v>98.11636363636363</v>
      </c>
    </row>
    <row r="66" spans="1:13" ht="25.5">
      <c r="A66" s="23"/>
      <c r="B66" s="3">
        <v>92120</v>
      </c>
      <c r="C66" s="22" t="s">
        <v>102</v>
      </c>
      <c r="D66" s="58">
        <v>755300</v>
      </c>
      <c r="E66" s="25">
        <f t="shared" si="1"/>
        <v>744080</v>
      </c>
      <c r="F66" s="25">
        <f t="shared" si="2"/>
        <v>529</v>
      </c>
      <c r="G66" s="25"/>
      <c r="H66" s="25"/>
      <c r="I66" s="25"/>
      <c r="J66" s="25"/>
      <c r="K66" s="25">
        <v>529</v>
      </c>
      <c r="L66" s="27">
        <v>743551</v>
      </c>
      <c r="M66" s="51">
        <f t="shared" si="3"/>
        <v>98.51449755064213</v>
      </c>
    </row>
    <row r="67" spans="1:13" ht="12.75">
      <c r="A67" s="23"/>
      <c r="B67" s="3">
        <v>92195</v>
      </c>
      <c r="C67" s="3" t="s">
        <v>73</v>
      </c>
      <c r="D67" s="25">
        <v>172200</v>
      </c>
      <c r="E67" s="25">
        <f t="shared" si="1"/>
        <v>172118</v>
      </c>
      <c r="F67" s="25">
        <f t="shared" si="2"/>
        <v>172118</v>
      </c>
      <c r="G67" s="25"/>
      <c r="H67" s="25"/>
      <c r="I67" s="25"/>
      <c r="J67" s="25"/>
      <c r="K67" s="25">
        <v>172118</v>
      </c>
      <c r="L67" s="27"/>
      <c r="M67" s="51">
        <f t="shared" si="3"/>
        <v>99.95238095238095</v>
      </c>
    </row>
    <row r="68" spans="1:13" ht="12.75">
      <c r="A68" s="23">
        <v>926</v>
      </c>
      <c r="B68" s="3"/>
      <c r="C68" s="3" t="s">
        <v>103</v>
      </c>
      <c r="D68" s="25">
        <f>SUM(D69:D71)</f>
        <v>470000</v>
      </c>
      <c r="E68" s="25">
        <f t="shared" si="1"/>
        <v>436885</v>
      </c>
      <c r="F68" s="25">
        <f t="shared" si="2"/>
        <v>313631</v>
      </c>
      <c r="G68" s="25">
        <f aca="true" t="shared" si="18" ref="G68:L68">SUM(G69:G71)</f>
        <v>0</v>
      </c>
      <c r="H68" s="25">
        <f t="shared" si="18"/>
        <v>205807</v>
      </c>
      <c r="I68" s="25">
        <f t="shared" si="18"/>
        <v>0</v>
      </c>
      <c r="J68" s="25">
        <f t="shared" si="18"/>
        <v>0</v>
      </c>
      <c r="K68" s="25">
        <f t="shared" si="18"/>
        <v>107824</v>
      </c>
      <c r="L68" s="27">
        <f t="shared" si="18"/>
        <v>123254</v>
      </c>
      <c r="M68" s="51">
        <f t="shared" si="3"/>
        <v>92.95425531914894</v>
      </c>
    </row>
    <row r="69" spans="1:13" ht="12.75">
      <c r="A69" s="23"/>
      <c r="B69" s="3">
        <v>92601</v>
      </c>
      <c r="C69" s="3" t="s">
        <v>104</v>
      </c>
      <c r="D69" s="25">
        <v>121000</v>
      </c>
      <c r="E69" s="25">
        <f t="shared" si="1"/>
        <v>120578</v>
      </c>
      <c r="F69" s="25">
        <f t="shared" si="2"/>
        <v>0</v>
      </c>
      <c r="G69" s="25"/>
      <c r="H69" s="25"/>
      <c r="I69" s="25">
        <v>0</v>
      </c>
      <c r="J69" s="25">
        <v>0</v>
      </c>
      <c r="K69" s="25"/>
      <c r="L69" s="27">
        <v>120578</v>
      </c>
      <c r="M69" s="51">
        <f t="shared" si="3"/>
        <v>99.65123966942149</v>
      </c>
    </row>
    <row r="70" spans="1:13" ht="25.5">
      <c r="A70" s="23"/>
      <c r="B70" s="3">
        <v>92605</v>
      </c>
      <c r="C70" s="22" t="s">
        <v>105</v>
      </c>
      <c r="D70" s="58">
        <v>229000</v>
      </c>
      <c r="E70" s="25">
        <f t="shared" si="1"/>
        <v>205807</v>
      </c>
      <c r="F70" s="25">
        <f t="shared" si="2"/>
        <v>205807</v>
      </c>
      <c r="G70" s="25"/>
      <c r="H70" s="25">
        <v>205807</v>
      </c>
      <c r="I70" s="25"/>
      <c r="J70" s="25">
        <v>0</v>
      </c>
      <c r="K70" s="25"/>
      <c r="L70" s="27">
        <v>0</v>
      </c>
      <c r="M70" s="51">
        <f t="shared" si="3"/>
        <v>89.87205240174673</v>
      </c>
    </row>
    <row r="71" spans="1:13" ht="13.5" thickBot="1">
      <c r="A71" s="23"/>
      <c r="B71" s="3">
        <v>92695</v>
      </c>
      <c r="C71" s="3" t="s">
        <v>73</v>
      </c>
      <c r="D71" s="25">
        <v>120000</v>
      </c>
      <c r="E71" s="25">
        <f t="shared" si="1"/>
        <v>110500</v>
      </c>
      <c r="F71" s="25">
        <f t="shared" si="2"/>
        <v>107824</v>
      </c>
      <c r="G71" s="25"/>
      <c r="H71" s="25"/>
      <c r="I71" s="25"/>
      <c r="J71" s="25">
        <v>0</v>
      </c>
      <c r="K71" s="25">
        <v>107824</v>
      </c>
      <c r="L71" s="27">
        <v>2676</v>
      </c>
      <c r="M71" s="51">
        <f t="shared" si="3"/>
        <v>92.08333333333333</v>
      </c>
    </row>
    <row r="72" spans="1:13" ht="13.5" thickBot="1">
      <c r="A72" s="110" t="s">
        <v>106</v>
      </c>
      <c r="B72" s="111"/>
      <c r="C72" s="112"/>
      <c r="D72" s="59">
        <f>SUM(D8+D11+D14+D16+D20+D22+D25+D33+D35+D37+D39+D45+D48+D54+D56+D64+D68)</f>
        <v>21986049</v>
      </c>
      <c r="E72" s="36">
        <f t="shared" si="1"/>
        <v>21971437</v>
      </c>
      <c r="F72" s="36">
        <f>SUM(G72:K72)</f>
        <v>13881367</v>
      </c>
      <c r="G72" s="28">
        <f aca="true" t="shared" si="19" ref="G72:L72">SUM(G8+G11+G14+G16+G20+G22+G25+G33+G35+G37+G39+G45+G48+G54+G56+G64+G68)</f>
        <v>3644949</v>
      </c>
      <c r="H72" s="28">
        <f t="shared" si="19"/>
        <v>1145411</v>
      </c>
      <c r="I72" s="28">
        <f t="shared" si="19"/>
        <v>567264</v>
      </c>
      <c r="J72" s="28">
        <f t="shared" si="19"/>
        <v>0</v>
      </c>
      <c r="K72" s="28">
        <f t="shared" si="19"/>
        <v>8523743</v>
      </c>
      <c r="L72" s="64">
        <f t="shared" si="19"/>
        <v>8090070</v>
      </c>
      <c r="M72" s="51">
        <f t="shared" si="3"/>
        <v>99.9335396732719</v>
      </c>
    </row>
    <row r="73" ht="12.75">
      <c r="D73" s="29"/>
    </row>
    <row r="74" ht="12.75">
      <c r="D74" s="29"/>
    </row>
    <row r="75" spans="4:12" ht="12.75">
      <c r="D75" s="60">
        <f>SUM(D8:D71)/2</f>
        <v>21986049</v>
      </c>
      <c r="E75" s="29">
        <f>SUM(E8:E71)/2</f>
        <v>21971437</v>
      </c>
      <c r="F75" s="29">
        <f>SUM(F8:F71)/2</f>
        <v>13881367</v>
      </c>
      <c r="G75" s="29">
        <f aca="true" t="shared" si="20" ref="G75:L75">SUM(G8:G71)/2</f>
        <v>3644949</v>
      </c>
      <c r="H75" s="29">
        <f t="shared" si="20"/>
        <v>1145411</v>
      </c>
      <c r="I75" s="29">
        <f t="shared" si="20"/>
        <v>567264</v>
      </c>
      <c r="J75" s="29">
        <f t="shared" si="20"/>
        <v>0</v>
      </c>
      <c r="K75" s="29">
        <f t="shared" si="20"/>
        <v>8523743</v>
      </c>
      <c r="L75" s="29">
        <f t="shared" si="20"/>
        <v>8090070</v>
      </c>
    </row>
  </sheetData>
  <mergeCells count="12">
    <mergeCell ref="G5:K5"/>
    <mergeCell ref="A3:A6"/>
    <mergeCell ref="B3:B6"/>
    <mergeCell ref="C3:C6"/>
    <mergeCell ref="A72:C72"/>
    <mergeCell ref="K1:L1"/>
    <mergeCell ref="A2:K2"/>
    <mergeCell ref="E3:E6"/>
    <mergeCell ref="F3:L3"/>
    <mergeCell ref="F4:K4"/>
    <mergeCell ref="L4:L6"/>
    <mergeCell ref="F5:F6"/>
  </mergeCells>
  <printOptions/>
  <pageMargins left="0.75" right="0.46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*</cp:lastModifiedBy>
  <cp:lastPrinted>2005-04-09T03:37:18Z</cp:lastPrinted>
  <dcterms:created xsi:type="dcterms:W3CDTF">2002-09-26T09:06:19Z</dcterms:created>
  <dcterms:modified xsi:type="dcterms:W3CDTF">2005-05-01T21:25:05Z</dcterms:modified>
  <cp:category/>
  <cp:version/>
  <cp:contentType/>
  <cp:contentStatus/>
</cp:coreProperties>
</file>